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1715" firstSheet="1" activeTab="1"/>
  </bookViews>
  <sheets>
    <sheet name="Kangatang" sheetId="1" state="veryHidden" r:id="rId1"/>
    <sheet name="60" sheetId="2" r:id="rId2"/>
  </sheets>
  <definedNames>
    <definedName name="_xlfn.IFERROR" hidden="1">#NAME?</definedName>
  </definedNames>
  <calcPr fullCalcOnLoad="1"/>
</workbook>
</file>

<file path=xl/sharedStrings.xml><?xml version="1.0" encoding="utf-8"?>
<sst xmlns="http://schemas.openxmlformats.org/spreadsheetml/2006/main" count="67" uniqueCount="59">
  <si>
    <t>Đơn vị: Triệu đồng</t>
  </si>
  <si>
    <t>STT</t>
  </si>
  <si>
    <t>NỘI DUNG</t>
  </si>
  <si>
    <t>DỰ TOÁN NĂM</t>
  </si>
  <si>
    <t>CÙNG KỲ NĂM TRƯỚC</t>
  </si>
  <si>
    <t>A</t>
  </si>
  <si>
    <t>B</t>
  </si>
  <si>
    <t>3=2/1</t>
  </si>
  <si>
    <t>I</t>
  </si>
  <si>
    <t>Thu nội địa</t>
  </si>
  <si>
    <t>Thu từ dầu thô</t>
  </si>
  <si>
    <t>Thu viện trợ</t>
  </si>
  <si>
    <t>II</t>
  </si>
  <si>
    <t>III</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</si>
  <si>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</si>
  <si>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</si>
  <si>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</si>
  <si>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</si>
  <si>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</si>
  <si>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</si>
  <si>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</si>
  <si>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</si>
  <si>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</si>
  <si>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</si>
  <si>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</si>
  <si>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</si>
  <si>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</si>
  <si>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</si>
  <si>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</si>
  <si>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</si>
  <si>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</si>
  <si>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hoạt động xuất nhập khẩu</t>
  </si>
  <si>
    <t>Thuế giá trị gia tăng thu từ hàng hóa nhập khẩu</t>
  </si>
  <si>
    <t>Thuế xuất khẩu</t>
  </si>
  <si>
    <t>Thuế nhập khẩu</t>
  </si>
  <si>
    <t>Thuế tiêu tiêu thụ đặc biệt thu từ hàng hóa nhập khẩu</t>
  </si>
  <si>
    <t>Thuế bảo vệ môi trường thu từ hàng hóa nhập khẩu</t>
  </si>
  <si>
    <t>Thu khác</t>
  </si>
  <si>
    <t>IV</t>
  </si>
  <si>
    <t>Biểu số 60/CK-NSNN</t>
  </si>
  <si>
    <t>UBND THÀNH PHỐ HỒ CHÍ MINH</t>
  </si>
  <si>
    <t>CÙNG KỲ</t>
  </si>
  <si>
    <t>V</t>
  </si>
  <si>
    <t>SO SÁNH THỰC HIỆN VỚI (%)</t>
  </si>
  <si>
    <t>Thu chuyển nguồn từ năm trước sang</t>
  </si>
  <si>
    <t>Thu bổ sung từ ngân sách cấp trên</t>
  </si>
  <si>
    <t>TỔNG THU NSNN TRÊN ĐỊA BÀN (không kể GTGC, các khoản chuyển giao giữa các cấp NS địa phương)</t>
  </si>
  <si>
    <t>THU NSĐP (không kể GTGC, các khoản chuyển giao giữa các cấp NS địa phương)</t>
  </si>
  <si>
    <t>Thu NSĐP theo phân cấp:</t>
  </si>
  <si>
    <t>- Từ các khoản thu phân chia</t>
  </si>
  <si>
    <t>- Các khoản thu NSĐP được hưởng 100%</t>
  </si>
  <si>
    <t>Thu bổ sung từ nguồn cải cách tiền lương đưa vào cân đối chi thường xuyên</t>
  </si>
  <si>
    <t>Các khoản huy động, đóng góp</t>
  </si>
  <si>
    <t>Thu từ quỹ đất công ích, thu hoa lợi công sản khác, thu từ bán tài sản nhà nước và thu khác</t>
  </si>
  <si>
    <t>Thu kết dư ngân sách</t>
  </si>
  <si>
    <t xml:space="preserve">THỰC HIỆN </t>
  </si>
  <si>
    <t>TÌNH HÌNH THỰC HIỆN THU NGÂN SÁCH NHÀ NƯỚC 12 THÁNG NĂM 2022</t>
  </si>
  <si>
    <t>DỰ TOÁN NĂM 2022</t>
  </si>
  <si>
    <t>Thuế XNK, thuế TTĐB, thuế BVMT hàng hóa nhập khẩu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</si>
</sst>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2">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2"/>
      <color indexed="8"/>
      <name val="Times New Roman"/>
      <family val="1"/>
    </font>
    <font>
      <sz val="11"/>
      <color indexed="8"/>
      <name val="Times New Roman"/>
      <family val="1"/>
    </font>
    <font>
      <i/>
      <sz val="11"/>
      <color indexed="8"/>
      <name val="Times New Roman"/>
      <family val="1"/>
    </font>
    <font>
      <b/>
      <sz val="11"/>
      <color indexed="8"/>
      <name val="Times New Roman"/>
      <family val="1"/>
    </font>
    <font>
      <b/>
      <sz val="12"/>
      <color indexed="8"/>
      <name val="Times New Roman"/>
      <family val="1"/>
    </font>
    <font>
      <b/>
      <sz val="14"/>
      <color indexed="8"/>
      <name val="Times New Roman"/>
      <family val="1"/>
    </font>
    <font>
      <i/>
      <sz val="10"/>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i/>
      <sz val="11"/>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sz val="14"/>
      <color rgb="FF000000"/>
      <name val="Times New Roman"/>
      <family val="1"/>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Font="1" applyAlignment="1">
      <alignment/>
    </xf>
    <xf numFmtId="0" fontId="44" fillId="33" borderId="0" xfId="0" applyFont="1" applyFill="1" applyAlignment="1">
      <alignment vertical="center"/>
    </xf>
    <xf numFmtId="0" fontId="45" fillId="33" borderId="0" xfId="0" applyFont="1" applyFill="1" applyAlignment="1">
      <alignment vertical="center"/>
    </xf>
    <xf numFmtId="0" fontId="45" fillId="0" borderId="0" xfId="0" applyFont="1" applyFill="1" applyAlignment="1">
      <alignment vertical="center"/>
    </xf>
    <xf numFmtId="3" fontId="45" fillId="0" borderId="0" xfId="0" applyNumberFormat="1" applyFont="1" applyFill="1" applyAlignment="1">
      <alignment vertical="center"/>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3"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3" fontId="3" fillId="0" borderId="10" xfId="0" applyNumberFormat="1" applyFont="1" applyFill="1" applyBorder="1" applyAlignment="1">
      <alignment horizontal="right" vertical="center" wrapText="1"/>
    </xf>
    <xf numFmtId="4" fontId="3" fillId="33" borderId="10" xfId="0" applyNumberFormat="1" applyFont="1" applyFill="1" applyBorder="1" applyAlignment="1">
      <alignment horizontal="right" vertical="center" wrapText="1"/>
    </xf>
    <xf numFmtId="3" fontId="45" fillId="33" borderId="0" xfId="0" applyNumberFormat="1" applyFont="1" applyFill="1" applyAlignment="1">
      <alignment vertical="center"/>
    </xf>
    <xf numFmtId="0" fontId="3"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3" fontId="4" fillId="0"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wrapText="1"/>
    </xf>
    <xf numFmtId="0" fontId="46" fillId="33" borderId="0" xfId="0" applyFont="1" applyFill="1" applyAlignment="1">
      <alignment vertical="center"/>
    </xf>
    <xf numFmtId="0" fontId="47" fillId="33" borderId="0" xfId="0" applyFont="1" applyFill="1" applyAlignment="1">
      <alignment vertical="center"/>
    </xf>
    <xf numFmtId="0" fontId="4" fillId="33" borderId="10" xfId="0" applyFont="1" applyFill="1" applyBorder="1" applyAlignment="1" quotePrefix="1">
      <alignment horizontal="justify" vertical="center" wrapText="1"/>
    </xf>
    <xf numFmtId="3" fontId="4" fillId="0" borderId="11" xfId="0" applyNumberFormat="1" applyFont="1" applyFill="1" applyBorder="1" applyAlignment="1">
      <alignment vertical="center" wrapText="1"/>
    </xf>
    <xf numFmtId="0" fontId="45" fillId="33" borderId="10" xfId="0" applyFont="1" applyFill="1" applyBorder="1" applyAlignment="1">
      <alignment vertical="center"/>
    </xf>
    <xf numFmtId="3" fontId="45" fillId="0" borderId="10" xfId="0" applyNumberFormat="1" applyFont="1" applyFill="1" applyBorder="1" applyAlignment="1">
      <alignment vertical="center"/>
    </xf>
    <xf numFmtId="3" fontId="45" fillId="0" borderId="12" xfId="0" applyNumberFormat="1" applyFont="1" applyFill="1" applyBorder="1" applyAlignment="1">
      <alignment vertical="center"/>
    </xf>
    <xf numFmtId="4" fontId="45" fillId="33" borderId="10" xfId="0" applyNumberFormat="1" applyFont="1" applyFill="1" applyBorder="1" applyAlignment="1">
      <alignment vertical="center"/>
    </xf>
    <xf numFmtId="0" fontId="45" fillId="33" borderId="10" xfId="0" applyFont="1" applyFill="1" applyBorder="1" applyAlignment="1">
      <alignment vertical="center" wrapText="1"/>
    </xf>
    <xf numFmtId="0" fontId="45" fillId="0" borderId="10" xfId="0" applyFont="1" applyFill="1" applyBorder="1" applyAlignment="1">
      <alignment vertical="center"/>
    </xf>
    <xf numFmtId="164" fontId="45" fillId="0" borderId="10" xfId="42" applyNumberFormat="1" applyFont="1" applyFill="1" applyBorder="1" applyAlignment="1">
      <alignment vertical="center"/>
    </xf>
    <xf numFmtId="0" fontId="2" fillId="33"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0" fontId="48" fillId="33" borderId="10" xfId="0" applyFont="1" applyFill="1" applyBorder="1" applyAlignment="1">
      <alignment horizontal="center" vertical="center"/>
    </xf>
    <xf numFmtId="0" fontId="45" fillId="33" borderId="10" xfId="0" applyFont="1" applyFill="1" applyBorder="1" applyAlignment="1">
      <alignment horizontal="center" vertical="center"/>
    </xf>
    <xf numFmtId="3" fontId="47" fillId="0" borderId="10" xfId="0" applyNumberFormat="1" applyFont="1" applyFill="1" applyBorder="1" applyAlignment="1">
      <alignment horizontal="right" vertical="center" wrapText="1"/>
    </xf>
    <xf numFmtId="3" fontId="45" fillId="0" borderId="10" xfId="0" applyNumberFormat="1" applyFont="1" applyFill="1" applyBorder="1" applyAlignment="1">
      <alignment horizontal="right" vertical="center" wrapText="1"/>
    </xf>
    <xf numFmtId="3" fontId="46" fillId="0" borderId="10" xfId="0" applyNumberFormat="1" applyFont="1" applyFill="1" applyBorder="1" applyAlignment="1">
      <alignment horizontal="right" vertical="center" wrapText="1"/>
    </xf>
    <xf numFmtId="0" fontId="49" fillId="33" borderId="0" xfId="0" applyFont="1" applyFill="1" applyAlignment="1">
      <alignment horizontal="left" vertical="center" wrapText="1"/>
    </xf>
    <xf numFmtId="0" fontId="49" fillId="33" borderId="0" xfId="0" applyFont="1" applyFill="1" applyAlignment="1">
      <alignment horizontal="right" vertical="center" wrapText="1"/>
    </xf>
    <xf numFmtId="0" fontId="50" fillId="33" borderId="0" xfId="0" applyFont="1" applyFill="1" applyAlignment="1">
      <alignment horizontal="center" vertical="center"/>
    </xf>
    <xf numFmtId="0" fontId="51" fillId="33" borderId="0"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H46"/>
  <sheetViews>
    <sheetView tabSelected="1" zoomScalePageLayoutView="0" workbookViewId="0" topLeftCell="A1">
      <selection activeCell="G17" sqref="G17"/>
    </sheetView>
  </sheetViews>
  <sheetFormatPr defaultColWidth="9.140625" defaultRowHeight="15"/>
  <cols>
    <col min="1" max="1" width="5.8515625" style="2" customWidth="1"/>
    <col min="2" max="2" width="45.140625" style="2" customWidth="1"/>
    <col min="3" max="5" width="14.7109375" style="3" customWidth="1"/>
    <col min="6" max="7" width="11.57421875" style="2" customWidth="1"/>
    <col min="8" max="16384" width="9.140625" style="2" customWidth="1"/>
  </cols>
  <sheetData>
    <row r="1" spans="1:7" s="1" customFormat="1" ht="15.75">
      <c r="A1" s="38" t="s">
        <v>40</v>
      </c>
      <c r="B1" s="38"/>
      <c r="C1" s="38"/>
      <c r="D1" s="38"/>
      <c r="E1" s="39" t="s">
        <v>39</v>
      </c>
      <c r="F1" s="39"/>
      <c r="G1" s="39"/>
    </row>
    <row r="2" spans="1:7" ht="24.75" customHeight="1">
      <c r="A2" s="40" t="s">
        <v>56</v>
      </c>
      <c r="B2" s="40"/>
      <c r="C2" s="40"/>
      <c r="D2" s="40"/>
      <c r="E2" s="40"/>
      <c r="F2" s="40"/>
      <c r="G2" s="40"/>
    </row>
    <row r="3" spans="5:7" ht="15">
      <c r="E3" s="4"/>
      <c r="F3" s="41" t="s">
        <v>0</v>
      </c>
      <c r="G3" s="41"/>
    </row>
    <row r="4" spans="1:7" ht="41.25" customHeight="1">
      <c r="A4" s="42" t="s">
        <v>1</v>
      </c>
      <c r="B4" s="42" t="s">
        <v>2</v>
      </c>
      <c r="C4" s="43" t="s">
        <v>41</v>
      </c>
      <c r="D4" s="43" t="s">
        <v>57</v>
      </c>
      <c r="E4" s="43" t="s">
        <v>55</v>
      </c>
      <c r="F4" s="42" t="s">
        <v>43</v>
      </c>
      <c r="G4" s="42"/>
    </row>
    <row r="5" spans="1:7" ht="42.75">
      <c r="A5" s="42"/>
      <c r="B5" s="42"/>
      <c r="C5" s="43"/>
      <c r="D5" s="43"/>
      <c r="E5" s="43"/>
      <c r="F5" s="31" t="s">
        <v>3</v>
      </c>
      <c r="G5" s="31" t="s">
        <v>4</v>
      </c>
    </row>
    <row r="6" spans="1:7" ht="15">
      <c r="A6" s="5" t="s">
        <v>5</v>
      </c>
      <c r="B6" s="5" t="s">
        <v>6</v>
      </c>
      <c r="C6" s="6"/>
      <c r="D6" s="6">
        <v>1</v>
      </c>
      <c r="E6" s="6">
        <v>2</v>
      </c>
      <c r="F6" s="5" t="s">
        <v>7</v>
      </c>
      <c r="G6" s="5">
        <v>4</v>
      </c>
    </row>
    <row r="7" spans="1:7" ht="48" customHeight="1">
      <c r="A7" s="31" t="s">
        <v>5</v>
      </c>
      <c r="B7" s="7" t="s">
        <v>46</v>
      </c>
      <c r="C7" s="8">
        <f>SUM(C8,C26,C27,C35,C36)</f>
        <v>381531937</v>
      </c>
      <c r="D7" s="35">
        <f>SUM(D8,D26,D27,D35)</f>
        <v>386568144</v>
      </c>
      <c r="E7" s="8">
        <f>SUM(E8,E26,E27,E35,E36)</f>
        <v>471562302</v>
      </c>
      <c r="F7" s="9">
        <f>_xlfn.IFERROR(E7/D7*100," ")</f>
        <v>121.98685000800273</v>
      </c>
      <c r="G7" s="9">
        <f>_xlfn.IFERROR(E7/C7*100," ")</f>
        <v>123.59707177016743</v>
      </c>
    </row>
    <row r="8" spans="1:7" ht="21" customHeight="1">
      <c r="A8" s="31" t="s">
        <v>8</v>
      </c>
      <c r="B8" s="10" t="s">
        <v>9</v>
      </c>
      <c r="C8" s="8">
        <f>C9+C10+C11+C12+C13+C14+C15+C16+C22+C23+C24+C25</f>
        <v>248260177</v>
      </c>
      <c r="D8" s="35">
        <f>D9+D10+D11+D12+D13+D14+D15+D16+D22+D23+D24+D25</f>
        <v>259568144</v>
      </c>
      <c r="E8" s="8">
        <f>E9+E10+E11+E12+E13+E14+E15+E16+E22+E23+E24+E25</f>
        <v>301888152</v>
      </c>
      <c r="F8" s="9">
        <f aca="true" t="shared" si="0" ref="F8:F45">_xlfn.IFERROR(E8/D8*100," ")</f>
        <v>116.30400685840709</v>
      </c>
      <c r="G8" s="9">
        <f aca="true" t="shared" si="1" ref="G8:G45">_xlfn.IFERROR(E8/C8*100," ")</f>
        <v>121.60152129433146</v>
      </c>
    </row>
    <row r="9" spans="1:8" ht="21" customHeight="1">
      <c r="A9" s="5">
        <v>1</v>
      </c>
      <c r="B9" s="11" t="s">
        <v>14</v>
      </c>
      <c r="C9" s="12">
        <v>26889198</v>
      </c>
      <c r="D9" s="36">
        <v>26250000</v>
      </c>
      <c r="E9" s="12">
        <v>31710262</v>
      </c>
      <c r="F9" s="13">
        <f t="shared" si="0"/>
        <v>120.8009980952381</v>
      </c>
      <c r="G9" s="13">
        <f t="shared" si="1"/>
        <v>117.92937074582885</v>
      </c>
      <c r="H9" s="14"/>
    </row>
    <row r="10" spans="1:7" ht="30">
      <c r="A10" s="5">
        <v>2</v>
      </c>
      <c r="B10" s="15" t="s">
        <v>15</v>
      </c>
      <c r="C10" s="12">
        <v>63859316</v>
      </c>
      <c r="D10" s="36">
        <v>65900000</v>
      </c>
      <c r="E10" s="12">
        <v>77944573</v>
      </c>
      <c r="F10" s="13">
        <f t="shared" si="0"/>
        <v>118.2770455235205</v>
      </c>
      <c r="G10" s="13">
        <f t="shared" si="1"/>
        <v>122.0566988221421</v>
      </c>
    </row>
    <row r="11" spans="1:7" ht="20.25" customHeight="1">
      <c r="A11" s="5">
        <v>3</v>
      </c>
      <c r="B11" s="15" t="s">
        <v>16</v>
      </c>
      <c r="C11" s="12">
        <v>75200149</v>
      </c>
      <c r="D11" s="36">
        <v>67300000</v>
      </c>
      <c r="E11" s="12">
        <v>80449373</v>
      </c>
      <c r="F11" s="13">
        <f t="shared" si="0"/>
        <v>119.53844427934621</v>
      </c>
      <c r="G11" s="13">
        <f t="shared" si="1"/>
        <v>106.9803372331084</v>
      </c>
    </row>
    <row r="12" spans="1:7" ht="17.25" customHeight="1">
      <c r="A12" s="5">
        <v>4</v>
      </c>
      <c r="B12" s="15" t="s">
        <v>17</v>
      </c>
      <c r="C12" s="12">
        <v>43576851</v>
      </c>
      <c r="D12" s="36">
        <v>40300000</v>
      </c>
      <c r="E12" s="12">
        <v>56238033</v>
      </c>
      <c r="F12" s="13">
        <f t="shared" si="0"/>
        <v>139.54846898263028</v>
      </c>
      <c r="G12" s="13">
        <f t="shared" si="1"/>
        <v>129.05483464144757</v>
      </c>
    </row>
    <row r="13" spans="1:7" ht="17.25" customHeight="1">
      <c r="A13" s="5">
        <v>5</v>
      </c>
      <c r="B13" s="15" t="s">
        <v>18</v>
      </c>
      <c r="C13" s="12">
        <v>8590288</v>
      </c>
      <c r="D13" s="36">
        <v>9900000</v>
      </c>
      <c r="E13" s="12">
        <v>6702651</v>
      </c>
      <c r="F13" s="13">
        <f t="shared" si="0"/>
        <v>67.70354545454545</v>
      </c>
      <c r="G13" s="13">
        <f t="shared" si="1"/>
        <v>78.02591717530308</v>
      </c>
    </row>
    <row r="14" spans="1:7" ht="17.25" customHeight="1">
      <c r="A14" s="5">
        <v>6</v>
      </c>
      <c r="B14" s="15" t="s">
        <v>19</v>
      </c>
      <c r="C14" s="12">
        <v>5336274</v>
      </c>
      <c r="D14" s="36">
        <v>4800000</v>
      </c>
      <c r="E14" s="12">
        <v>8240961</v>
      </c>
      <c r="F14" s="13">
        <f t="shared" si="0"/>
        <v>171.6866875</v>
      </c>
      <c r="G14" s="13">
        <f t="shared" si="1"/>
        <v>154.43286832722606</v>
      </c>
    </row>
    <row r="15" spans="1:7" ht="17.25" customHeight="1">
      <c r="A15" s="5">
        <v>7</v>
      </c>
      <c r="B15" s="15" t="s">
        <v>20</v>
      </c>
      <c r="C15" s="12">
        <v>3736745</v>
      </c>
      <c r="D15" s="36">
        <v>5300000</v>
      </c>
      <c r="E15" s="12">
        <v>6568424</v>
      </c>
      <c r="F15" s="13">
        <f t="shared" si="0"/>
        <v>123.93252830188679</v>
      </c>
      <c r="G15" s="13">
        <f t="shared" si="1"/>
        <v>175.77929454645687</v>
      </c>
    </row>
    <row r="16" spans="1:7" ht="17.25" customHeight="1">
      <c r="A16" s="5">
        <v>8</v>
      </c>
      <c r="B16" s="15" t="s">
        <v>21</v>
      </c>
      <c r="C16" s="12">
        <f>SUM(C17:C21)</f>
        <v>11463551</v>
      </c>
      <c r="D16" s="36">
        <f>SUM(D17,D18,D19,D20,D21)</f>
        <v>24550000</v>
      </c>
      <c r="E16" s="12">
        <f>SUM(E17:E21)</f>
        <v>19808211</v>
      </c>
      <c r="F16" s="13">
        <f t="shared" si="0"/>
        <v>80.68517718940937</v>
      </c>
      <c r="G16" s="13">
        <f t="shared" si="1"/>
        <v>172.79297662652698</v>
      </c>
    </row>
    <row r="17" spans="1:7" s="20" customFormat="1" ht="21" customHeight="1">
      <c r="A17" s="16" t="s">
        <v>22</v>
      </c>
      <c r="B17" s="17" t="s">
        <v>23</v>
      </c>
      <c r="C17" s="18">
        <v>155</v>
      </c>
      <c r="D17" s="37"/>
      <c r="E17" s="18">
        <v>261</v>
      </c>
      <c r="F17" s="19" t="str">
        <f t="shared" si="0"/>
        <v> </v>
      </c>
      <c r="G17" s="19">
        <f t="shared" si="1"/>
        <v>168.38709677419354</v>
      </c>
    </row>
    <row r="18" spans="1:7" s="20" customFormat="1" ht="21" customHeight="1">
      <c r="A18" s="16" t="s">
        <v>22</v>
      </c>
      <c r="B18" s="17" t="s">
        <v>24</v>
      </c>
      <c r="C18" s="18">
        <v>348800</v>
      </c>
      <c r="D18" s="37">
        <v>300000</v>
      </c>
      <c r="E18" s="18">
        <v>426328</v>
      </c>
      <c r="F18" s="19">
        <f t="shared" si="0"/>
        <v>142.10933333333332</v>
      </c>
      <c r="G18" s="19">
        <f t="shared" si="1"/>
        <v>122.22706422018348</v>
      </c>
    </row>
    <row r="19" spans="1:7" s="20" customFormat="1" ht="21" customHeight="1">
      <c r="A19" s="16" t="s">
        <v>22</v>
      </c>
      <c r="B19" s="17" t="s">
        <v>25</v>
      </c>
      <c r="C19" s="18">
        <v>7213397</v>
      </c>
      <c r="D19" s="37">
        <v>19000000</v>
      </c>
      <c r="E19" s="18">
        <v>12536714</v>
      </c>
      <c r="F19" s="19">
        <f t="shared" si="0"/>
        <v>65.9827052631579</v>
      </c>
      <c r="G19" s="19">
        <f t="shared" si="1"/>
        <v>173.79764346811913</v>
      </c>
    </row>
    <row r="20" spans="1:7" s="20" customFormat="1" ht="21" customHeight="1">
      <c r="A20" s="16" t="s">
        <v>22</v>
      </c>
      <c r="B20" s="17" t="s">
        <v>26</v>
      </c>
      <c r="C20" s="18">
        <v>3846992</v>
      </c>
      <c r="D20" s="37">
        <v>4950000</v>
      </c>
      <c r="E20" s="18">
        <v>6750917</v>
      </c>
      <c r="F20" s="19">
        <f t="shared" si="0"/>
        <v>136.38216161616162</v>
      </c>
      <c r="G20" s="19">
        <f t="shared" si="1"/>
        <v>175.4856001780092</v>
      </c>
    </row>
    <row r="21" spans="1:7" s="20" customFormat="1" ht="30">
      <c r="A21" s="16" t="s">
        <v>22</v>
      </c>
      <c r="B21" s="17" t="s">
        <v>27</v>
      </c>
      <c r="C21" s="18">
        <v>54207</v>
      </c>
      <c r="D21" s="37">
        <v>300000</v>
      </c>
      <c r="E21" s="18">
        <v>93991</v>
      </c>
      <c r="F21" s="19">
        <f t="shared" si="0"/>
        <v>31.330333333333332</v>
      </c>
      <c r="G21" s="19">
        <f t="shared" si="1"/>
        <v>173.3927352555943</v>
      </c>
    </row>
    <row r="22" spans="1:7" ht="21.75" customHeight="1">
      <c r="A22" s="5">
        <v>9</v>
      </c>
      <c r="B22" s="15" t="s">
        <v>28</v>
      </c>
      <c r="C22" s="12"/>
      <c r="D22" s="36">
        <v>19000</v>
      </c>
      <c r="E22" s="12">
        <v>22874</v>
      </c>
      <c r="F22" s="13">
        <f t="shared" si="0"/>
        <v>120.38947368421053</v>
      </c>
      <c r="G22" s="13" t="str">
        <f t="shared" si="1"/>
        <v> </v>
      </c>
    </row>
    <row r="23" spans="1:7" ht="45">
      <c r="A23" s="5">
        <v>10</v>
      </c>
      <c r="B23" s="15" t="s">
        <v>29</v>
      </c>
      <c r="C23" s="12">
        <v>4308291</v>
      </c>
      <c r="D23" s="36">
        <f>1774144+7445000</f>
        <v>9219144</v>
      </c>
      <c r="E23" s="12">
        <v>4302776</v>
      </c>
      <c r="F23" s="13">
        <f t="shared" si="0"/>
        <v>46.67218561723301</v>
      </c>
      <c r="G23" s="13">
        <f t="shared" si="1"/>
        <v>99.87199100525011</v>
      </c>
    </row>
    <row r="24" spans="1:7" ht="22.5" customHeight="1">
      <c r="A24" s="5">
        <v>11</v>
      </c>
      <c r="B24" s="15" t="s">
        <v>30</v>
      </c>
      <c r="C24" s="12">
        <v>2876804</v>
      </c>
      <c r="D24" s="36">
        <v>3501000</v>
      </c>
      <c r="E24" s="12">
        <v>4572755</v>
      </c>
      <c r="F24" s="13">
        <f t="shared" si="0"/>
        <v>130.6128249071694</v>
      </c>
      <c r="G24" s="13">
        <f t="shared" si="1"/>
        <v>158.9526085197323</v>
      </c>
    </row>
    <row r="25" spans="1:7" ht="30">
      <c r="A25" s="5">
        <v>12</v>
      </c>
      <c r="B25" s="15" t="s">
        <v>53</v>
      </c>
      <c r="C25" s="32">
        <v>2422710</v>
      </c>
      <c r="D25" s="36">
        <v>2529000</v>
      </c>
      <c r="E25" s="32">
        <v>5327259</v>
      </c>
      <c r="F25" s="13">
        <f t="shared" si="0"/>
        <v>210.64685646500592</v>
      </c>
      <c r="G25" s="13">
        <f t="shared" si="1"/>
        <v>219.8884307242716</v>
      </c>
    </row>
    <row r="26" spans="1:7" s="21" customFormat="1" ht="20.25" customHeight="1">
      <c r="A26" s="31" t="s">
        <v>12</v>
      </c>
      <c r="B26" s="7" t="s">
        <v>10</v>
      </c>
      <c r="C26" s="8">
        <v>15563442</v>
      </c>
      <c r="D26" s="35">
        <v>10500000</v>
      </c>
      <c r="E26" s="8">
        <v>28227016</v>
      </c>
      <c r="F26" s="9">
        <f t="shared" si="0"/>
        <v>268.8287238095238</v>
      </c>
      <c r="G26" s="9">
        <f t="shared" si="1"/>
        <v>181.3674378713912</v>
      </c>
    </row>
    <row r="27" spans="1:7" s="21" customFormat="1" ht="18.75" customHeight="1">
      <c r="A27" s="31" t="s">
        <v>13</v>
      </c>
      <c r="B27" s="7" t="s">
        <v>31</v>
      </c>
      <c r="C27" s="8">
        <f>SUM(C28,C29,C34)</f>
        <v>117666632</v>
      </c>
      <c r="D27" s="35">
        <f>SUM(D28,D29,D34)</f>
        <v>116500000</v>
      </c>
      <c r="E27" s="8">
        <f>SUM(E28,E29,E34)</f>
        <v>141433898</v>
      </c>
      <c r="F27" s="9">
        <f t="shared" si="0"/>
        <v>121.40248755364806</v>
      </c>
      <c r="G27" s="9">
        <f t="shared" si="1"/>
        <v>120.19881558265388</v>
      </c>
    </row>
    <row r="28" spans="1:7" ht="21" customHeight="1">
      <c r="A28" s="5">
        <v>1</v>
      </c>
      <c r="B28" s="15" t="s">
        <v>32</v>
      </c>
      <c r="C28" s="12">
        <v>81239143</v>
      </c>
      <c r="D28" s="36">
        <v>77575000</v>
      </c>
      <c r="E28" s="12">
        <v>92991326</v>
      </c>
      <c r="F28" s="13">
        <f t="shared" si="0"/>
        <v>119.87280180470512</v>
      </c>
      <c r="G28" s="13">
        <f t="shared" si="1"/>
        <v>114.46615826560355</v>
      </c>
    </row>
    <row r="29" spans="1:7" ht="33.75" customHeight="1">
      <c r="A29" s="5">
        <v>2</v>
      </c>
      <c r="B29" s="15" t="s">
        <v>58</v>
      </c>
      <c r="C29" s="12">
        <v>35689986</v>
      </c>
      <c r="D29" s="36">
        <v>38911000</v>
      </c>
      <c r="E29" s="12">
        <v>47698201</v>
      </c>
      <c r="F29" s="13">
        <f t="shared" si="0"/>
        <v>122.58281976818894</v>
      </c>
      <c r="G29" s="13">
        <f t="shared" si="1"/>
        <v>133.64589439738083</v>
      </c>
    </row>
    <row r="30" spans="1:7" ht="15" hidden="1">
      <c r="A30" s="5"/>
      <c r="B30" s="15" t="s">
        <v>33</v>
      </c>
      <c r="C30" s="12">
        <v>53196</v>
      </c>
      <c r="D30" s="36"/>
      <c r="E30" s="12"/>
      <c r="F30" s="13" t="str">
        <f t="shared" si="0"/>
        <v> </v>
      </c>
      <c r="G30" s="13">
        <f t="shared" si="1"/>
        <v>0</v>
      </c>
    </row>
    <row r="31" spans="1:7" ht="15" hidden="1">
      <c r="A31" s="5"/>
      <c r="B31" s="15" t="s">
        <v>34</v>
      </c>
      <c r="C31" s="12">
        <v>12320480</v>
      </c>
      <c r="D31" s="36"/>
      <c r="E31" s="12"/>
      <c r="F31" s="13" t="str">
        <f t="shared" si="0"/>
        <v> </v>
      </c>
      <c r="G31" s="13">
        <f t="shared" si="1"/>
        <v>0</v>
      </c>
    </row>
    <row r="32" spans="1:7" ht="30" hidden="1">
      <c r="A32" s="5"/>
      <c r="B32" s="15" t="s">
        <v>35</v>
      </c>
      <c r="C32" s="12">
        <v>6374819</v>
      </c>
      <c r="D32" s="36"/>
      <c r="E32" s="12"/>
      <c r="F32" s="13" t="str">
        <f t="shared" si="0"/>
        <v> </v>
      </c>
      <c r="G32" s="13">
        <f t="shared" si="1"/>
        <v>0</v>
      </c>
    </row>
    <row r="33" spans="1:7" ht="15" hidden="1">
      <c r="A33" s="5"/>
      <c r="B33" s="15" t="s">
        <v>36</v>
      </c>
      <c r="C33" s="12">
        <v>39083</v>
      </c>
      <c r="D33" s="36"/>
      <c r="E33" s="12"/>
      <c r="F33" s="13" t="str">
        <f t="shared" si="0"/>
        <v> </v>
      </c>
      <c r="G33" s="13">
        <f t="shared" si="1"/>
        <v>0</v>
      </c>
    </row>
    <row r="34" spans="1:7" ht="19.5" customHeight="1">
      <c r="A34" s="5">
        <v>3</v>
      </c>
      <c r="B34" s="15" t="s">
        <v>37</v>
      </c>
      <c r="C34" s="12">
        <v>737503</v>
      </c>
      <c r="D34" s="36">
        <v>14000</v>
      </c>
      <c r="E34" s="12">
        <v>744371</v>
      </c>
      <c r="F34" s="13">
        <f t="shared" si="0"/>
        <v>5316.935714285714</v>
      </c>
      <c r="G34" s="13">
        <f t="shared" si="1"/>
        <v>100.93125044915072</v>
      </c>
    </row>
    <row r="35" spans="1:7" s="21" customFormat="1" ht="24" customHeight="1">
      <c r="A35" s="31" t="s">
        <v>38</v>
      </c>
      <c r="B35" s="7" t="s">
        <v>11</v>
      </c>
      <c r="C35" s="8"/>
      <c r="D35" s="35"/>
      <c r="E35" s="8">
        <v>1595</v>
      </c>
      <c r="F35" s="13" t="str">
        <f t="shared" si="0"/>
        <v> </v>
      </c>
      <c r="G35" s="13" t="str">
        <f t="shared" si="1"/>
        <v> </v>
      </c>
    </row>
    <row r="36" spans="1:7" s="21" customFormat="1" ht="24" customHeight="1">
      <c r="A36" s="31" t="s">
        <v>42</v>
      </c>
      <c r="B36" s="7" t="s">
        <v>52</v>
      </c>
      <c r="C36" s="8">
        <v>41686</v>
      </c>
      <c r="D36" s="35"/>
      <c r="E36" s="8">
        <v>11641</v>
      </c>
      <c r="F36" s="13" t="str">
        <f t="shared" si="0"/>
        <v> </v>
      </c>
      <c r="G36" s="13">
        <f t="shared" si="1"/>
        <v>27.925442594636092</v>
      </c>
    </row>
    <row r="37" spans="1:7" s="21" customFormat="1" ht="28.5">
      <c r="A37" s="31" t="s">
        <v>6</v>
      </c>
      <c r="B37" s="7" t="s">
        <v>47</v>
      </c>
      <c r="C37" s="8">
        <f>C38+C41+C42+C43+C44+C45+C46</f>
        <v>115531473</v>
      </c>
      <c r="D37" s="35">
        <f>D38+D41+D42+D43+D44</f>
        <v>89739694</v>
      </c>
      <c r="E37" s="8">
        <f>E38+E41+E42+E43+E44+E45+E46</f>
        <v>128467638</v>
      </c>
      <c r="F37" s="9">
        <f t="shared" si="0"/>
        <v>143.1558681267623</v>
      </c>
      <c r="G37" s="9">
        <f t="shared" si="1"/>
        <v>111.1970917223569</v>
      </c>
    </row>
    <row r="38" spans="1:7" ht="19.5" customHeight="1">
      <c r="A38" s="5">
        <v>1</v>
      </c>
      <c r="B38" s="15" t="s">
        <v>48</v>
      </c>
      <c r="C38" s="12">
        <f>C39+C40</f>
        <v>70638056</v>
      </c>
      <c r="D38" s="36">
        <f>D39+D40</f>
        <v>84121251</v>
      </c>
      <c r="E38" s="12">
        <f>E39+E40</f>
        <v>92217120</v>
      </c>
      <c r="F38" s="13">
        <f t="shared" si="0"/>
        <v>109.62404731712797</v>
      </c>
      <c r="G38" s="13">
        <f t="shared" si="1"/>
        <v>130.54877954172466</v>
      </c>
    </row>
    <row r="39" spans="1:7" s="20" customFormat="1" ht="19.5" customHeight="1">
      <c r="A39" s="16"/>
      <c r="B39" s="22" t="s">
        <v>49</v>
      </c>
      <c r="C39" s="18">
        <v>36336381</v>
      </c>
      <c r="D39" s="37">
        <v>41535907.00000001</v>
      </c>
      <c r="E39" s="18">
        <v>49725689</v>
      </c>
      <c r="F39" s="19">
        <f t="shared" si="0"/>
        <v>119.71735443263583</v>
      </c>
      <c r="G39" s="19">
        <f t="shared" si="1"/>
        <v>136.84821556665204</v>
      </c>
    </row>
    <row r="40" spans="1:7" s="20" customFormat="1" ht="20.25" customHeight="1">
      <c r="A40" s="16"/>
      <c r="B40" s="22" t="s">
        <v>50</v>
      </c>
      <c r="C40" s="23">
        <v>34301675</v>
      </c>
      <c r="D40" s="37">
        <v>42585343.99999999</v>
      </c>
      <c r="E40" s="23">
        <v>42491431</v>
      </c>
      <c r="F40" s="19">
        <f t="shared" si="0"/>
        <v>99.77947107812493</v>
      </c>
      <c r="G40" s="19">
        <f t="shared" si="1"/>
        <v>123.87567370981154</v>
      </c>
    </row>
    <row r="41" spans="1:7" ht="24.75" customHeight="1">
      <c r="A41" s="33">
        <v>2</v>
      </c>
      <c r="B41" s="24" t="s">
        <v>44</v>
      </c>
      <c r="C41" s="26">
        <v>37161067</v>
      </c>
      <c r="D41" s="25">
        <v>2708860</v>
      </c>
      <c r="E41" s="26">
        <v>30648297</v>
      </c>
      <c r="F41" s="27">
        <f t="shared" si="0"/>
        <v>1131.4094120774052</v>
      </c>
      <c r="G41" s="27">
        <f t="shared" si="1"/>
        <v>82.47421151819995</v>
      </c>
    </row>
    <row r="42" spans="1:7" ht="19.5" customHeight="1">
      <c r="A42" s="34">
        <v>3</v>
      </c>
      <c r="B42" s="24" t="s">
        <v>11</v>
      </c>
      <c r="C42" s="25"/>
      <c r="D42" s="25"/>
      <c r="E42" s="25">
        <v>87</v>
      </c>
      <c r="F42" s="27" t="str">
        <f t="shared" si="0"/>
        <v> </v>
      </c>
      <c r="G42" s="27" t="str">
        <f t="shared" si="1"/>
        <v> </v>
      </c>
    </row>
    <row r="43" spans="1:7" ht="19.5" customHeight="1">
      <c r="A43" s="34">
        <v>4</v>
      </c>
      <c r="B43" s="24" t="s">
        <v>45</v>
      </c>
      <c r="C43" s="25">
        <v>2749190</v>
      </c>
      <c r="D43" s="25">
        <v>2909583</v>
      </c>
      <c r="E43" s="25">
        <v>5589259</v>
      </c>
      <c r="F43" s="27">
        <f t="shared" si="0"/>
        <v>192.09828349973174</v>
      </c>
      <c r="G43" s="27">
        <f t="shared" si="1"/>
        <v>203.30566457756646</v>
      </c>
    </row>
    <row r="44" spans="1:7" ht="31.5" customHeight="1">
      <c r="A44" s="34">
        <v>5</v>
      </c>
      <c r="B44" s="28" t="s">
        <v>51</v>
      </c>
      <c r="C44" s="29"/>
      <c r="D44" s="25"/>
      <c r="E44" s="29"/>
      <c r="F44" s="27"/>
      <c r="G44" s="27" t="str">
        <f t="shared" si="1"/>
        <v> </v>
      </c>
    </row>
    <row r="45" spans="1:7" ht="19.5" customHeight="1">
      <c r="A45" s="34">
        <v>6</v>
      </c>
      <c r="B45" s="29" t="s">
        <v>52</v>
      </c>
      <c r="C45" s="30">
        <v>41686</v>
      </c>
      <c r="D45" s="30"/>
      <c r="E45" s="30">
        <v>11641</v>
      </c>
      <c r="F45" s="27" t="str">
        <f t="shared" si="0"/>
        <v> </v>
      </c>
      <c r="G45" s="27">
        <f t="shared" si="1"/>
        <v>27.925442594636092</v>
      </c>
    </row>
    <row r="46" spans="1:7" ht="19.5" customHeight="1">
      <c r="A46" s="34">
        <v>7</v>
      </c>
      <c r="B46" s="24" t="s">
        <v>54</v>
      </c>
      <c r="C46" s="30">
        <v>4941474</v>
      </c>
      <c r="D46" s="29"/>
      <c r="E46" s="30">
        <v>1234</v>
      </c>
      <c r="F46" s="24"/>
      <c r="G46" s="24"/>
    </row>
  </sheetData>
  <sheetProtection/>
  <mergeCells count="10">
    <mergeCell ref="A1:D1"/>
    <mergeCell ref="E1:G1"/>
    <mergeCell ref="A2:G2"/>
    <mergeCell ref="F3:G3"/>
    <mergeCell ref="A4:A5"/>
    <mergeCell ref="B4:B5"/>
    <mergeCell ref="C4:C5"/>
    <mergeCell ref="D4:D5"/>
    <mergeCell ref="E4:E5"/>
    <mergeCell ref="F4:G4"/>
  </mergeCells>
  <printOptions/>
  <pageMargins left="0.4" right="0.2" top="0.75" bottom="0.48" header="0.3" footer="0.3"/>
  <pageSetup fitToHeight="0"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Cena</dc:creator>
  <cp:keywords/>
  <dc:description/>
  <cp:lastModifiedBy>Windows User</cp:lastModifiedBy>
  <cp:lastPrinted>2023-02-14T03:00:23Z</cp:lastPrinted>
  <dcterms:created xsi:type="dcterms:W3CDTF">2017-07-06T01:19:15Z</dcterms:created>
  <dcterms:modified xsi:type="dcterms:W3CDTF">2023-02-22T07:26:45Z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