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1" sheetId="2" r:id="rId2"/>
  </sheets>
  <definedNames>
    <definedName name="_xlfn.IFERROR" hidden="1">#NAME?</definedName>
    <definedName name="_xlnm.Print_Titles" localSheetId="1">'61'!$5:$7</definedName>
  </definedNames>
  <calcPr fullCalcOnLoad="1"/>
</workbook>
</file>

<file path=xl/sharedStrings.xml><?xml version="1.0" encoding="utf-8"?>
<sst xmlns="http://schemas.openxmlformats.org/spreadsheetml/2006/main" count="50" uniqueCount="45">
  <si>
    <t>Đơn vị: Triệu đồng</t>
  </si>
  <si>
    <t>STT</t>
  </si>
  <si>
    <t>NỘI DUNG</t>
  </si>
  <si>
    <t>DỰ TOÁN NĂM</t>
  </si>
  <si>
    <t>A</t>
  </si>
  <si>
    <t>B</t>
  </si>
  <si>
    <t>3=2/1</t>
  </si>
  <si>
    <t>I</t>
  </si>
  <si>
    <t>Chi đầu tư phát triển</t>
  </si>
  <si>
    <t>Chi thường xuyên</t>
  </si>
  <si>
    <t>Chi trả nợ lãi các khoản do chính quyền địa phương vay</t>
  </si>
  <si>
    <t>Chi bổ sung quỹ dự trữ tài chính</t>
  </si>
  <si>
    <t>Dự phòng ngân sách</t>
  </si>
  <si>
    <t>III</t>
  </si>
  <si>
    <t>IV</t>
  </si>
  <si>
    <t>UBND THÀNH PHỐ HỒ CHÍ MINH</t>
  </si>
  <si>
    <t>CÙNG KỲ</t>
  </si>
  <si>
    <t>Biểu số 61/CK-NSNN</t>
  </si>
  <si>
    <t>NĂM TRƯỚC</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</si>
  <si>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</si>
  <si>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</si>
  <si>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</si>
  <si>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</si>
  <si>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</si>
  <si>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</si>
  <si>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</si>
  <si>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</si>
  <si>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</si>
  <si>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</si>
  <si>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</si>
  <si>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</si>
  <si>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</si>
  <si>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</si>
  <si>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</si>
  <si>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</si>
  <si>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Chương trình mục tiêu quốc gia</t>
  </si>
  <si>
    <t>Cho các chương trình dự án quan trọng vốn đầu tư</t>
  </si>
  <si>
    <t>Cho các nhiệm vụ, chính sách kinh phí thường xuyên</t>
  </si>
  <si>
    <t>TỔNG CHI NSĐP (không kể GTGC, các khoản chuyển giao giữa các cấp NS)</t>
  </si>
  <si>
    <t>VI</t>
  </si>
  <si>
    <t>Chi tạo nguồn thực hiện cải cách tiền lương</t>
  </si>
  <si>
    <t xml:space="preserve">ƯỚC THỰC HIỆN </t>
  </si>
  <si>
    <t>CHI CHƯƠNG TRÌNH MỤC TIÊU</t>
  </si>
  <si>
    <t>ƯỚC THỰC HIỆN CHI NGÂN SÁCH ĐỊA PHƯƠNG 9 THÁNG ĐẦU NĂM 2022</t>
  </si>
  <si>
    <t>SO SÁNH ƯỚC THỰC HIỆN VỚI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</si>
</sst>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45">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b/>
      <sz val="12"/>
      <name val="Times New Roman"/>
      <family val="1"/>
    </font>
    <font>
      <sz val="12"/>
      <name val="Times New Roman"/>
      <family val="1"/>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Font="1" applyAlignment="1">
      <alignment/>
    </xf>
    <xf numFmtId="0" fontId="3" fillId="0"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3" fontId="3" fillId="0" borderId="0" xfId="0" applyNumberFormat="1" applyFont="1" applyFill="1" applyAlignment="1">
      <alignment vertical="center"/>
    </xf>
    <xf numFmtId="165" fontId="3" fillId="0" borderId="0" xfId="0" applyNumberFormat="1"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3" fontId="2" fillId="0" borderId="0" xfId="0" applyNumberFormat="1" applyFont="1" applyAlignment="1">
      <alignment vertical="center"/>
    </xf>
    <xf numFmtId="0" fontId="43" fillId="0" borderId="10" xfId="0" applyFont="1" applyBorder="1" applyAlignment="1">
      <alignment vertical="center" wrapText="1"/>
    </xf>
    <xf numFmtId="3" fontId="43" fillId="0" borderId="10" xfId="0" applyNumberFormat="1" applyFont="1" applyFill="1" applyBorder="1" applyAlignment="1">
      <alignment horizontal="right" vertical="center" wrapText="1"/>
    </xf>
    <xf numFmtId="0" fontId="44" fillId="0" borderId="10" xfId="0" applyFont="1" applyBorder="1" applyAlignment="1">
      <alignment vertical="center" wrapText="1"/>
    </xf>
    <xf numFmtId="3" fontId="44" fillId="0" borderId="10" xfId="0" applyNumberFormat="1" applyFont="1" applyFill="1" applyBorder="1" applyAlignment="1">
      <alignment horizontal="right" vertical="center" wrapText="1"/>
    </xf>
    <xf numFmtId="43" fontId="43" fillId="0" borderId="10" xfId="42" applyFont="1" applyFill="1" applyBorder="1" applyAlignment="1">
      <alignment horizontal="right" vertical="center" wrapText="1"/>
    </xf>
    <xf numFmtId="4" fontId="43" fillId="0" borderId="10" xfId="0" applyNumberFormat="1" applyFont="1" applyFill="1" applyBorder="1" applyAlignment="1">
      <alignment horizontal="right" vertical="center" wrapText="1"/>
    </xf>
    <xf numFmtId="4" fontId="44" fillId="0" borderId="10" xfId="0" applyNumberFormat="1" applyFont="1" applyFill="1" applyBorder="1" applyAlignment="1">
      <alignment horizontal="right" vertical="center" wrapText="1"/>
    </xf>
    <xf numFmtId="164" fontId="44" fillId="0" borderId="10" xfId="42" applyNumberFormat="1" applyFont="1" applyFill="1" applyBorder="1" applyAlignment="1">
      <alignment horizontal="right" vertical="center" wrapText="1"/>
    </xf>
    <xf numFmtId="43" fontId="44" fillId="0" borderId="10" xfId="42" applyFont="1" applyFill="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38"/>
  <sheetViews>
    <sheetView tabSelected="1" zoomScalePageLayoutView="0" workbookViewId="0" topLeftCell="A10">
      <selection activeCell="F34" sqref="F34"/>
    </sheetView>
  </sheetViews>
  <sheetFormatPr defaultColWidth="9.140625" defaultRowHeight="15"/>
  <cols>
    <col min="1" max="1" width="5.8515625" style="5" customWidth="1"/>
    <col min="2" max="2" width="38.00390625" style="5" customWidth="1"/>
    <col min="3" max="3" width="17.00390625" style="1" customWidth="1"/>
    <col min="4" max="4" width="17.00390625" style="5" customWidth="1"/>
    <col min="5" max="5" width="17.00390625" style="1" customWidth="1"/>
    <col min="6" max="7" width="15.421875" style="5" customWidth="1"/>
    <col min="8" max="10" width="9.140625" style="5" customWidth="1"/>
    <col min="11" max="11" width="11.28125" style="5" bestFit="1" customWidth="1"/>
    <col min="12" max="16384" width="9.140625" style="5" customWidth="1"/>
  </cols>
  <sheetData>
    <row r="1" spans="1:7" s="2" customFormat="1" ht="15.75">
      <c r="A1" s="25" t="s">
        <v>15</v>
      </c>
      <c r="B1" s="25"/>
      <c r="C1" s="25"/>
      <c r="D1" s="25"/>
      <c r="E1" s="24" t="s">
        <v>17</v>
      </c>
      <c r="F1" s="24"/>
      <c r="G1" s="24"/>
    </row>
    <row r="3" spans="1:7" s="3" customFormat="1" ht="36.75" customHeight="1">
      <c r="A3" s="26" t="s">
        <v>43</v>
      </c>
      <c r="B3" s="26"/>
      <c r="C3" s="26"/>
      <c r="D3" s="26"/>
      <c r="E3" s="26"/>
      <c r="F3" s="26"/>
      <c r="G3" s="26"/>
    </row>
    <row r="4" spans="1:7" ht="15">
      <c r="A4" s="4"/>
      <c r="E4" s="27" t="s">
        <v>0</v>
      </c>
      <c r="F4" s="27"/>
      <c r="G4" s="27"/>
    </row>
    <row r="5" spans="1:7" ht="31.5" customHeight="1">
      <c r="A5" s="22" t="s">
        <v>1</v>
      </c>
      <c r="B5" s="22" t="s">
        <v>2</v>
      </c>
      <c r="C5" s="23" t="s">
        <v>16</v>
      </c>
      <c r="D5" s="22" t="s">
        <v>3</v>
      </c>
      <c r="E5" s="23" t="s">
        <v>41</v>
      </c>
      <c r="F5" s="22" t="s">
        <v>44</v>
      </c>
      <c r="G5" s="22"/>
    </row>
    <row r="6" spans="1:7" ht="15">
      <c r="A6" s="22"/>
      <c r="B6" s="22"/>
      <c r="C6" s="23"/>
      <c r="D6" s="22"/>
      <c r="E6" s="23"/>
      <c r="F6" s="22" t="s">
        <v>3</v>
      </c>
      <c r="G6" s="9" t="s">
        <v>16</v>
      </c>
    </row>
    <row r="7" spans="1:7" ht="19.5" customHeight="1">
      <c r="A7" s="22"/>
      <c r="B7" s="22"/>
      <c r="C7" s="23"/>
      <c r="D7" s="22"/>
      <c r="E7" s="23"/>
      <c r="F7" s="22"/>
      <c r="G7" s="9" t="s">
        <v>18</v>
      </c>
    </row>
    <row r="8" spans="1:10" ht="15">
      <c r="A8" s="10" t="s">
        <v>4</v>
      </c>
      <c r="B8" s="10" t="s">
        <v>5</v>
      </c>
      <c r="C8" s="11"/>
      <c r="D8" s="10">
        <v>1</v>
      </c>
      <c r="E8" s="11">
        <v>2</v>
      </c>
      <c r="F8" s="10" t="s">
        <v>6</v>
      </c>
      <c r="G8" s="10">
        <v>4</v>
      </c>
      <c r="J8" s="8"/>
    </row>
    <row r="9" spans="1:11" s="6" customFormat="1" ht="42.75">
      <c r="A9" s="9"/>
      <c r="B9" s="13" t="s">
        <v>38</v>
      </c>
      <c r="C9" s="14">
        <f>C10+C31</f>
        <v>45283869</v>
      </c>
      <c r="D9" s="14">
        <f>D10+D31</f>
        <v>99669494.362</v>
      </c>
      <c r="E9" s="14">
        <f>E10+E31</f>
        <v>44230013</v>
      </c>
      <c r="F9" s="18">
        <f>_xlfn.IFERROR(E9/D9*100," ")</f>
        <v>44.37668043078097</v>
      </c>
      <c r="G9" s="18">
        <f>_xlfn.IFERROR(E9/C9*100," ")</f>
        <v>97.67277835734399</v>
      </c>
      <c r="J9" s="12"/>
      <c r="K9" s="12"/>
    </row>
    <row r="10" spans="1:7" s="6" customFormat="1" ht="14.25">
      <c r="A10" s="9" t="s">
        <v>4</v>
      </c>
      <c r="B10" s="13" t="s">
        <v>19</v>
      </c>
      <c r="C10" s="14">
        <f>C11+C15+C27+C28+C29</f>
        <v>43381489</v>
      </c>
      <c r="D10" s="14">
        <f>D11+D15+D27+D28+D29+D30</f>
        <v>96729202.362</v>
      </c>
      <c r="E10" s="14">
        <f>E11+E15+E27+E28+E29</f>
        <v>42798712</v>
      </c>
      <c r="F10" s="18">
        <f aca="true" t="shared" si="0" ref="F10:F31">_xlfn.IFERROR(E10/D10*100," ")</f>
        <v>44.24590604999493</v>
      </c>
      <c r="G10" s="18">
        <f>_xlfn.IFERROR(E10/C10*100," ")</f>
        <v>98.65662287433241</v>
      </c>
    </row>
    <row r="11" spans="1:7" s="6" customFormat="1" ht="14.25">
      <c r="A11" s="9" t="s">
        <v>7</v>
      </c>
      <c r="B11" s="13" t="s">
        <v>8</v>
      </c>
      <c r="C11" s="14">
        <v>11409389</v>
      </c>
      <c r="D11" s="14">
        <v>43546501</v>
      </c>
      <c r="E11" s="14">
        <v>11509188</v>
      </c>
      <c r="F11" s="18">
        <f>_xlfn.IFERROR(E11/D11*100," ")</f>
        <v>26.429650455727778</v>
      </c>
      <c r="G11" s="18">
        <f aca="true" t="shared" si="1" ref="G11:G27">_xlfn.IFERROR(E11/C11*100," ")</f>
        <v>100.87470941695476</v>
      </c>
    </row>
    <row r="12" spans="1:7" ht="15">
      <c r="A12" s="10">
        <v>1</v>
      </c>
      <c r="B12" s="15" t="s">
        <v>20</v>
      </c>
      <c r="C12" s="16">
        <v>11191977</v>
      </c>
      <c r="D12" s="16"/>
      <c r="E12" s="16">
        <f>E11-E13-E14</f>
        <v>11339766</v>
      </c>
      <c r="F12" s="19" t="str">
        <f t="shared" si="0"/>
        <v> </v>
      </c>
      <c r="G12" s="19">
        <f t="shared" si="1"/>
        <v>101.3204905621232</v>
      </c>
    </row>
    <row r="13" spans="1:7" ht="75">
      <c r="A13" s="10">
        <v>2</v>
      </c>
      <c r="B13" s="15" t="s">
        <v>21</v>
      </c>
      <c r="C13" s="16">
        <v>40750</v>
      </c>
      <c r="D13" s="16"/>
      <c r="E13" s="20">
        <v>10750</v>
      </c>
      <c r="F13" s="19" t="str">
        <f t="shared" si="0"/>
        <v> </v>
      </c>
      <c r="G13" s="21">
        <f t="shared" si="1"/>
        <v>26.380368098159508</v>
      </c>
    </row>
    <row r="14" spans="1:7" ht="15">
      <c r="A14" s="10">
        <v>3</v>
      </c>
      <c r="B14" s="15" t="s">
        <v>22</v>
      </c>
      <c r="C14" s="16">
        <v>176662</v>
      </c>
      <c r="D14" s="16"/>
      <c r="E14" s="20">
        <v>158672</v>
      </c>
      <c r="F14" s="18" t="str">
        <f t="shared" si="0"/>
        <v> </v>
      </c>
      <c r="G14" s="21">
        <f t="shared" si="1"/>
        <v>89.81671213956595</v>
      </c>
    </row>
    <row r="15" spans="1:7" s="6" customFormat="1" ht="14.25">
      <c r="A15" s="9" t="s">
        <v>13</v>
      </c>
      <c r="B15" s="13" t="s">
        <v>9</v>
      </c>
      <c r="C15" s="14">
        <v>31485209</v>
      </c>
      <c r="D15" s="14">
        <v>48663293.362</v>
      </c>
      <c r="E15" s="14">
        <v>31143692</v>
      </c>
      <c r="F15" s="18">
        <f t="shared" si="0"/>
        <v>63.99832368172468</v>
      </c>
      <c r="G15" s="18">
        <f t="shared" si="1"/>
        <v>98.9153097252745</v>
      </c>
    </row>
    <row r="16" spans="1:7" ht="15">
      <c r="A16" s="10"/>
      <c r="B16" s="15" t="s">
        <v>23</v>
      </c>
      <c r="C16" s="16"/>
      <c r="D16" s="16"/>
      <c r="E16" s="16"/>
      <c r="F16" s="19" t="str">
        <f t="shared" si="0"/>
        <v> </v>
      </c>
      <c r="G16" s="19" t="str">
        <f t="shared" si="1"/>
        <v> </v>
      </c>
    </row>
    <row r="17" spans="1:7" ht="15">
      <c r="A17" s="10">
        <v>1</v>
      </c>
      <c r="B17" s="15" t="s">
        <v>24</v>
      </c>
      <c r="C17" s="16">
        <v>8965315</v>
      </c>
      <c r="D17" s="16">
        <v>14629435</v>
      </c>
      <c r="E17" s="16">
        <v>9559359</v>
      </c>
      <c r="F17" s="19">
        <f t="shared" si="0"/>
        <v>65.3433232383889</v>
      </c>
      <c r="G17" s="19">
        <f t="shared" si="1"/>
        <v>106.62602485244523</v>
      </c>
    </row>
    <row r="18" spans="1:7" ht="15">
      <c r="A18" s="10">
        <v>2</v>
      </c>
      <c r="B18" s="15" t="s">
        <v>25</v>
      </c>
      <c r="C18" s="16">
        <v>675880</v>
      </c>
      <c r="D18" s="16">
        <v>1561928</v>
      </c>
      <c r="E18" s="16">
        <v>647743</v>
      </c>
      <c r="F18" s="19">
        <f t="shared" si="0"/>
        <v>41.47073360615855</v>
      </c>
      <c r="G18" s="19">
        <f t="shared" si="1"/>
        <v>95.83698289637213</v>
      </c>
    </row>
    <row r="19" spans="1:7" ht="15">
      <c r="A19" s="10">
        <v>3</v>
      </c>
      <c r="B19" s="15" t="s">
        <v>26</v>
      </c>
      <c r="C19" s="16">
        <v>2925922</v>
      </c>
      <c r="D19" s="16">
        <v>5760136</v>
      </c>
      <c r="E19" s="16">
        <v>3036951</v>
      </c>
      <c r="F19" s="19">
        <f t="shared" si="0"/>
        <v>52.72359888724849</v>
      </c>
      <c r="G19" s="19">
        <f t="shared" si="1"/>
        <v>103.79466711689511</v>
      </c>
    </row>
    <row r="20" spans="1:7" ht="15">
      <c r="A20" s="10">
        <v>4</v>
      </c>
      <c r="B20" s="15" t="s">
        <v>27</v>
      </c>
      <c r="C20" s="16">
        <v>239447</v>
      </c>
      <c r="D20" s="16">
        <v>617702</v>
      </c>
      <c r="E20" s="16">
        <v>316865</v>
      </c>
      <c r="F20" s="19">
        <f t="shared" si="0"/>
        <v>51.29738935603252</v>
      </c>
      <c r="G20" s="19">
        <f t="shared" si="1"/>
        <v>132.331998312779</v>
      </c>
    </row>
    <row r="21" spans="1:7" ht="15">
      <c r="A21" s="10">
        <v>5</v>
      </c>
      <c r="B21" s="15" t="s">
        <v>28</v>
      </c>
      <c r="C21" s="16">
        <v>41606</v>
      </c>
      <c r="D21" s="16">
        <v>56734</v>
      </c>
      <c r="E21" s="16">
        <v>44236</v>
      </c>
      <c r="F21" s="19">
        <f t="shared" si="0"/>
        <v>77.97088165826489</v>
      </c>
      <c r="G21" s="19">
        <f t="shared" si="1"/>
        <v>106.32120367254723</v>
      </c>
    </row>
    <row r="22" spans="1:7" ht="15">
      <c r="A22" s="10">
        <v>6</v>
      </c>
      <c r="B22" s="15" t="s">
        <v>29</v>
      </c>
      <c r="C22" s="16">
        <v>270462</v>
      </c>
      <c r="D22" s="16">
        <v>624597</v>
      </c>
      <c r="E22" s="16">
        <v>332662</v>
      </c>
      <c r="F22" s="19">
        <f t="shared" si="0"/>
        <v>53.26026221707757</v>
      </c>
      <c r="G22" s="19">
        <f t="shared" si="1"/>
        <v>122.9976854419475</v>
      </c>
    </row>
    <row r="23" spans="1:7" ht="15">
      <c r="A23" s="10">
        <v>7</v>
      </c>
      <c r="B23" s="15" t="s">
        <v>30</v>
      </c>
      <c r="C23" s="16">
        <v>2349098</v>
      </c>
      <c r="D23" s="16">
        <v>4038242.4</v>
      </c>
      <c r="E23" s="16">
        <v>2691812</v>
      </c>
      <c r="F23" s="19">
        <f t="shared" si="0"/>
        <v>66.65800943499578</v>
      </c>
      <c r="G23" s="19">
        <f t="shared" si="1"/>
        <v>114.58917422772485</v>
      </c>
    </row>
    <row r="24" spans="1:7" ht="15">
      <c r="A24" s="10">
        <v>8</v>
      </c>
      <c r="B24" s="15" t="s">
        <v>31</v>
      </c>
      <c r="C24" s="16">
        <v>3369071</v>
      </c>
      <c r="D24" s="16">
        <v>8472927.962000001</v>
      </c>
      <c r="E24" s="16">
        <v>3894893</v>
      </c>
      <c r="F24" s="19">
        <f t="shared" si="0"/>
        <v>45.968678330184055</v>
      </c>
      <c r="G24" s="19">
        <f t="shared" si="1"/>
        <v>115.60732914206912</v>
      </c>
    </row>
    <row r="25" spans="1:7" ht="30">
      <c r="A25" s="10">
        <v>9</v>
      </c>
      <c r="B25" s="15" t="s">
        <v>32</v>
      </c>
      <c r="C25" s="16">
        <v>5596605</v>
      </c>
      <c r="D25" s="16">
        <v>7531511</v>
      </c>
      <c r="E25" s="16">
        <v>5338418</v>
      </c>
      <c r="F25" s="19">
        <f t="shared" si="0"/>
        <v>70.88110207898521</v>
      </c>
      <c r="G25" s="19">
        <f t="shared" si="1"/>
        <v>95.38672105678353</v>
      </c>
    </row>
    <row r="26" spans="1:7" ht="15">
      <c r="A26" s="10">
        <v>10</v>
      </c>
      <c r="B26" s="15" t="s">
        <v>33</v>
      </c>
      <c r="C26" s="16">
        <v>5921054</v>
      </c>
      <c r="D26" s="16">
        <v>3431282</v>
      </c>
      <c r="E26" s="16">
        <v>4291828</v>
      </c>
      <c r="F26" s="19">
        <f t="shared" si="0"/>
        <v>125.07943095321224</v>
      </c>
      <c r="G26" s="19">
        <f t="shared" si="1"/>
        <v>72.48418947032066</v>
      </c>
    </row>
    <row r="27" spans="1:7" s="6" customFormat="1" ht="28.5">
      <c r="A27" s="9" t="s">
        <v>13</v>
      </c>
      <c r="B27" s="13" t="s">
        <v>10</v>
      </c>
      <c r="C27" s="14">
        <v>486891</v>
      </c>
      <c r="D27" s="14">
        <v>1108008</v>
      </c>
      <c r="E27" s="14">
        <v>134432</v>
      </c>
      <c r="F27" s="18">
        <f t="shared" si="0"/>
        <v>12.132764384372676</v>
      </c>
      <c r="G27" s="18">
        <f t="shared" si="1"/>
        <v>27.610286491226987</v>
      </c>
    </row>
    <row r="28" spans="1:7" s="6" customFormat="1" ht="14.25">
      <c r="A28" s="9" t="s">
        <v>14</v>
      </c>
      <c r="B28" s="13" t="s">
        <v>11</v>
      </c>
      <c r="C28" s="14"/>
      <c r="D28" s="14">
        <v>11400</v>
      </c>
      <c r="E28" s="14">
        <v>11400</v>
      </c>
      <c r="F28" s="17">
        <f t="shared" si="0"/>
        <v>100</v>
      </c>
      <c r="G28" s="18" t="str">
        <f>_xlfn.IFERROR(E28/C28*100," ")</f>
        <v> </v>
      </c>
    </row>
    <row r="29" spans="1:7" s="6" customFormat="1" ht="14.25">
      <c r="A29" s="9" t="s">
        <v>34</v>
      </c>
      <c r="B29" s="13" t="s">
        <v>12</v>
      </c>
      <c r="C29" s="14"/>
      <c r="D29" s="14">
        <v>3400000</v>
      </c>
      <c r="E29" s="14"/>
      <c r="F29" s="17">
        <f t="shared" si="0"/>
        <v>0</v>
      </c>
      <c r="G29" s="18" t="str">
        <f>_xlfn.IFERROR(E29/C29*100," ")</f>
        <v> </v>
      </c>
    </row>
    <row r="30" spans="1:7" s="6" customFormat="1" ht="28.5">
      <c r="A30" s="9" t="s">
        <v>39</v>
      </c>
      <c r="B30" s="13" t="s">
        <v>40</v>
      </c>
      <c r="C30" s="14"/>
      <c r="D30" s="14">
        <v>0</v>
      </c>
      <c r="E30" s="14"/>
      <c r="F30" s="17" t="str">
        <f t="shared" si="0"/>
        <v> </v>
      </c>
      <c r="G30" s="18"/>
    </row>
    <row r="31" spans="1:7" s="6" customFormat="1" ht="14.25">
      <c r="A31" s="9" t="s">
        <v>5</v>
      </c>
      <c r="B31" s="13" t="s">
        <v>42</v>
      </c>
      <c r="C31" s="14">
        <v>1902380</v>
      </c>
      <c r="D31" s="14">
        <v>2940292</v>
      </c>
      <c r="E31" s="14">
        <v>1431301</v>
      </c>
      <c r="F31" s="18">
        <f t="shared" si="0"/>
        <v>48.67887271060153</v>
      </c>
      <c r="G31" s="18">
        <f>_xlfn.IFERROR(E31/C31*100," ")</f>
        <v>75.23738685225875</v>
      </c>
    </row>
    <row r="32" spans="1:7" ht="15">
      <c r="A32" s="10">
        <v>1</v>
      </c>
      <c r="B32" s="15" t="s">
        <v>35</v>
      </c>
      <c r="C32" s="16">
        <v>0</v>
      </c>
      <c r="D32" s="16">
        <v>0</v>
      </c>
      <c r="E32" s="21">
        <v>0</v>
      </c>
      <c r="F32" s="19" t="str">
        <f>_xlfn.IFERROR(E32/D32*100," ")</f>
        <v> </v>
      </c>
      <c r="G32" s="19" t="str">
        <f>_xlfn.IFERROR(E32/C32*100," ")</f>
        <v> </v>
      </c>
    </row>
    <row r="33" spans="1:7" ht="30">
      <c r="A33" s="10">
        <v>2</v>
      </c>
      <c r="B33" s="15" t="s">
        <v>36</v>
      </c>
      <c r="C33" s="16">
        <v>1898777</v>
      </c>
      <c r="D33" s="16">
        <v>2479640</v>
      </c>
      <c r="E33" s="16">
        <f>1154763+159033</f>
        <v>1313796</v>
      </c>
      <c r="F33" s="19">
        <f>_xlfn.IFERROR(E33/D33*100," ")</f>
        <v>52.98333629075188</v>
      </c>
      <c r="G33" s="19">
        <f>_xlfn.IFERROR(E33/C33*100," ")</f>
        <v>69.19169549662757</v>
      </c>
    </row>
    <row r="34" spans="1:7" ht="30">
      <c r="A34" s="10">
        <v>3</v>
      </c>
      <c r="B34" s="15" t="s">
        <v>37</v>
      </c>
      <c r="C34" s="16">
        <v>3603</v>
      </c>
      <c r="D34" s="16">
        <v>460652</v>
      </c>
      <c r="E34" s="20">
        <v>117505</v>
      </c>
      <c r="F34" s="17"/>
      <c r="G34" s="19">
        <f>_xlfn.IFERROR(E34/C34*100," ")</f>
        <v>3261.3100194282547</v>
      </c>
    </row>
    <row r="37" ht="15">
      <c r="C37" s="7"/>
    </row>
    <row r="38" ht="15">
      <c r="C38" s="7"/>
    </row>
  </sheetData>
  <sheetProtection/>
  <mergeCells count="11">
    <mergeCell ref="B5:B7"/>
    <mergeCell ref="D5:D7"/>
    <mergeCell ref="E5:E7"/>
    <mergeCell ref="F5:G5"/>
    <mergeCell ref="F6:F7"/>
    <mergeCell ref="E1:G1"/>
    <mergeCell ref="A1:D1"/>
    <mergeCell ref="A3:G3"/>
    <mergeCell ref="E4:G4"/>
    <mergeCell ref="C5:C7"/>
    <mergeCell ref="A5:A7"/>
  </mergeCells>
  <printOptions/>
  <pageMargins left="0.7" right="0.7" top="0.75" bottom="0.75" header="0.3" footer="0.3"/>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2022-10-17T08:34:58Z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