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Bao cao" sheetId="1" r:id="rId1"/>
  </sheets>
  <definedNames>
    <definedName name="_xlfn.IFERROR" hidden="1">#NAME?</definedName>
    <definedName name="_xlnm.Print_Titles" localSheetId="0">'Bao cao'!$4:$5</definedName>
  </definedNames>
  <calcPr fullCalcOnLoad="1"/>
</workbook>
</file>

<file path=xl/sharedStrings.xml><?xml version="1.0" encoding="utf-8"?>
<sst xmlns="http://schemas.openxmlformats.org/spreadsheetml/2006/main" count="67" uniqueCount="59">
  <si>
    <t>Biểu số 60/CK-NSNN</t>
  </si>
  <si>
    <t>Đơn vị: Triệu đồng</t>
  </si>
  <si>
    <t>NỘI DUNG</t>
  </si>
  <si>
    <t>CÙNG KỲ</t>
  </si>
  <si>
    <t xml:space="preserve">ƯỚC THỰC HIỆN </t>
  </si>
  <si>
    <t>SO SÁNH ƯỚC THỰC HIỆN VỚI (%)</t>
  </si>
  <si>
    <t>DỰ TOÁN NĂM</t>
  </si>
  <si>
    <t>CÙNG KỲ NĂM TRƯỚC</t>
  </si>
  <si>
    <t>A</t>
  </si>
  <si>
    <t>B</t>
  </si>
  <si>
    <t>3=2/1</t>
  </si>
  <si>
    <t>I</t>
  </si>
  <si>
    <t>Thu nội địa</t>
  </si>
  <si>
    <t>Thu từ khu vực DNNN</t>
  </si>
  <si>
    <t>Thu từ khu vực doanh nghiệp có vốn đầu tư nước ngoài</t>
  </si>
  <si>
    <t>Thu từ khu vực kinh tế ngoài quốc doanh</t>
  </si>
  <si>
    <t>Thuế thu nhập cá nhân</t>
  </si>
  <si>
    <t>Thuế bảo vệ môi trường</t>
  </si>
  <si>
    <t>Lệ phí trước bạ</t>
  </si>
  <si>
    <t>Các khoản thu về nhà, đất</t>
  </si>
  <si>
    <t>-</t>
  </si>
  <si>
    <t>Thuế sử dụng đất nông nghiệp</t>
  </si>
  <si>
    <t>Thuế sử dụng đất phi nông nghiệp</t>
  </si>
  <si>
    <t>Thu tiền sử dụng đất</t>
  </si>
  <si>
    <t>Tiền cho thuê đất, thuê mặt nước</t>
  </si>
  <si>
    <t>Tiền cho thuê và tiền bán nhà ở thuộc sở hữu nhà nước</t>
  </si>
  <si>
    <t>Thu tiền cấp quyền khai thác khoáng sản</t>
  </si>
  <si>
    <t>Thu hồi vốn, thu cổ tức, lợi nhuận được chia của Nhà nước và lợi nhuận sau thuế còn lại sau khi trích lập các quỹ của doanh nghiệp nhà nước</t>
  </si>
  <si>
    <t>Thu từ hoạt động xổ số kiến thiết</t>
  </si>
  <si>
    <t>II</t>
  </si>
  <si>
    <t>Thu từ dầu thô</t>
  </si>
  <si>
    <t>III</t>
  </si>
  <si>
    <t>Thu từ hoạt động xuất nhập khẩu</t>
  </si>
  <si>
    <t>Thuế giá trị gia tăng thu từ hàng hóa nhập khẩu</t>
  </si>
  <si>
    <t>Thu khác</t>
  </si>
  <si>
    <t>IV</t>
  </si>
  <si>
    <t>Thu viện trợ</t>
  </si>
  <si>
    <t>Thuế xuất khẩu</t>
  </si>
  <si>
    <t>Thuế nhập khẩu</t>
  </si>
  <si>
    <t>Thuế bảo vệ môi trường thu từ hàng hóa nhập khẩu</t>
  </si>
  <si>
    <t>V</t>
  </si>
  <si>
    <t>Các khoản huy động, đóng góp</t>
  </si>
  <si>
    <t>- Từ các khoản thu phân chia</t>
  </si>
  <si>
    <t>- Các khoản thu NSĐP được hưởng 100%</t>
  </si>
  <si>
    <t>Thu chuyển nguồn từ năm trước sang</t>
  </si>
  <si>
    <t>Thu bổ sung từ ngân sách cấp trên</t>
  </si>
  <si>
    <t>Thu bổ sung từ nguồn cải cách tiền lương đưa vào cân đối chi thường xuyên</t>
  </si>
  <si>
    <t>THU NSĐP (không kể GTGC, các khoản chuyển giao giữa các cấp NS địa phương)</t>
  </si>
  <si>
    <t>TỔNG THU NSNN TRÊN ĐỊA BÀN (không kể GTGC, các khoản chuyển giao giữa các cấp NS địa phương)</t>
  </si>
  <si>
    <t>DỰ TOÁN NĂM 2021</t>
  </si>
  <si>
    <t>Các loại phí, lệ phí</t>
  </si>
  <si>
    <t>Thu từ quỹ đất công ích, thu hoa lợi công sản khác, thu từ bán tài sản nhà nước và thu khác</t>
  </si>
  <si>
    <t>Thuế XNK, thuế TTĐB hàng hóa nhập khẩu</t>
  </si>
  <si>
    <t>Thuế tiêu tiêu thụ đặc biệt thu từ hàng hóa nhập khẩu</t>
  </si>
  <si>
    <t>Thu NSĐP theo phân cấp:</t>
  </si>
  <si>
    <t>Thu kết dư ngân sách</t>
  </si>
  <si>
    <r>
      <t xml:space="preserve">PHỤ LỤC 3: ƯỚC THỰC HIỆN THU NGÂN SÁCH NHÀ NƯỚC 
6 THÁNG ĐẦU NĂM 2021
</t>
    </r>
    <r>
      <rPr>
        <i/>
        <sz val="13.5"/>
        <color indexed="8"/>
        <rFont val="Times New Roman"/>
        <family val="1"/>
      </rPr>
      <t>(Đính kèm Công văn số        /UBND-KT ngày     tháng 7 năm 2021 
của Ủy ban nhân dân Thành phố)</t>
    </r>
  </si>
  <si>
    <t>ỦY BAN NHÂN DÂN THÀNH PHỐ</t>
  </si>
  <si>
    <t>TT</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</si>
</sst>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s>
  <fonts count="55">
    <font>
      <sz val="11"/>
      <color theme="1"/>
      <name val="Calibri"/>
      <family val="2"/>
    </font>
    <font>
      <sz val="11"/>
      <color indexed="8"/>
      <name val="Arial"/>
      <family val="2"/>
    </font>
    <font>
      <b/>
      <sz val="11"/>
      <name val="Times New Roman"/>
      <family val="1"/>
    </font>
    <font>
      <sz val="11"/>
      <name val="Times New Roman"/>
      <family val="1"/>
    </font>
    <font>
      <i/>
      <sz val="11"/>
      <name val="Times New Roman"/>
      <family val="1"/>
    </font>
    <font>
      <i/>
      <sz val="13.5"/>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b/>
      <sz val="14"/>
      <color indexed="8"/>
      <name val="Times New Roman"/>
      <family val="1"/>
    </font>
    <font>
      <i/>
      <sz val="10"/>
      <color indexed="8"/>
      <name val="Times New Roman"/>
      <family val="1"/>
    </font>
    <font>
      <b/>
      <sz val="13"/>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1"/>
      <color theme="1"/>
      <name val="Times New Roman"/>
      <family val="1"/>
    </font>
    <font>
      <i/>
      <sz val="11"/>
      <color theme="1"/>
      <name val="Times New Roman"/>
      <family val="1"/>
    </font>
    <font>
      <sz val="12"/>
      <color theme="1"/>
      <name val="Times New Roman"/>
      <family val="1"/>
    </font>
    <font>
      <b/>
      <sz val="13"/>
      <color theme="1"/>
      <name val="Times New Roman"/>
      <family val="1"/>
    </font>
    <font>
      <b/>
      <sz val="12"/>
      <color rgb="FF000000"/>
      <name val="Times New Roman"/>
      <family val="1"/>
    </font>
    <font>
      <b/>
      <sz val="14"/>
      <color rgb="FF000000"/>
      <name val="Times New Roman"/>
      <family val="1"/>
    </font>
    <font>
      <i/>
      <sz val="10"/>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medium">
        <color rgb="FF000000"/>
      </left>
      <right style="thin"/>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6">
    <xf numFmtId="0" fontId="0" fillId="0" borderId="0" xfId="0" applyFont="1" applyAlignment="1">
      <alignment/>
    </xf>
    <xf numFmtId="0" fontId="47" fillId="33" borderId="0" xfId="0" applyFont="1" applyFill="1" applyAlignment="1">
      <alignment vertical="center"/>
    </xf>
    <xf numFmtId="0" fontId="47" fillId="0" borderId="0" xfId="0" applyFont="1" applyFill="1" applyAlignment="1">
      <alignment vertical="center"/>
    </xf>
    <xf numFmtId="0" fontId="48" fillId="33" borderId="10" xfId="0" applyFont="1" applyFill="1" applyBorder="1" applyAlignment="1">
      <alignment horizontal="center" vertical="center" wrapText="1"/>
    </xf>
    <xf numFmtId="0" fontId="47" fillId="33" borderId="10"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8" fillId="33" borderId="10" xfId="0" applyFont="1" applyFill="1" applyBorder="1" applyAlignment="1">
      <alignment horizontal="justify" vertical="center" wrapText="1"/>
    </xf>
    <xf numFmtId="0" fontId="48" fillId="33" borderId="10" xfId="0" applyFont="1" applyFill="1" applyBorder="1" applyAlignment="1">
      <alignment vertical="center" wrapText="1"/>
    </xf>
    <xf numFmtId="0" fontId="47" fillId="33" borderId="10" xfId="0" applyFont="1" applyFill="1" applyBorder="1" applyAlignment="1">
      <alignment vertical="center" wrapText="1"/>
    </xf>
    <xf numFmtId="0" fontId="47" fillId="33" borderId="10" xfId="0" applyFont="1" applyFill="1" applyBorder="1" applyAlignment="1">
      <alignment horizontal="justify" vertical="center" wrapText="1"/>
    </xf>
    <xf numFmtId="0" fontId="49" fillId="33" borderId="10" xfId="0" applyFont="1" applyFill="1" applyBorder="1" applyAlignment="1">
      <alignment horizontal="center" vertical="center" wrapText="1"/>
    </xf>
    <xf numFmtId="0" fontId="49" fillId="33" borderId="10" xfId="0" applyFont="1" applyFill="1" applyBorder="1" applyAlignment="1">
      <alignment horizontal="justify" vertical="center" wrapText="1"/>
    </xf>
    <xf numFmtId="0" fontId="49" fillId="33" borderId="10" xfId="0" applyFont="1" applyFill="1" applyBorder="1" applyAlignment="1" quotePrefix="1">
      <alignment horizontal="justify" vertical="center" wrapText="1"/>
    </xf>
    <xf numFmtId="0" fontId="50" fillId="33" borderId="10" xfId="0" applyFont="1" applyFill="1" applyBorder="1" applyAlignment="1">
      <alignment horizontal="center" vertical="center"/>
    </xf>
    <xf numFmtId="0" fontId="47" fillId="33" borderId="10" xfId="0" applyFont="1" applyFill="1" applyBorder="1" applyAlignment="1">
      <alignment vertical="center"/>
    </xf>
    <xf numFmtId="3" fontId="47" fillId="0" borderId="10" xfId="0" applyNumberFormat="1" applyFont="1" applyFill="1" applyBorder="1" applyAlignment="1">
      <alignment vertical="center"/>
    </xf>
    <xf numFmtId="3" fontId="47" fillId="0" borderId="11" xfId="0" applyNumberFormat="1" applyFont="1" applyFill="1" applyBorder="1" applyAlignment="1">
      <alignment vertical="center"/>
    </xf>
    <xf numFmtId="4" fontId="47" fillId="33" borderId="10" xfId="0" applyNumberFormat="1" applyFont="1" applyFill="1" applyBorder="1" applyAlignment="1">
      <alignment vertical="center"/>
    </xf>
    <xf numFmtId="0" fontId="47" fillId="33" borderId="10" xfId="0" applyFont="1" applyFill="1" applyBorder="1" applyAlignment="1">
      <alignment horizontal="center" vertical="center"/>
    </xf>
    <xf numFmtId="0" fontId="47" fillId="0" borderId="10" xfId="0" applyFont="1" applyFill="1" applyBorder="1" applyAlignment="1">
      <alignment vertical="center"/>
    </xf>
    <xf numFmtId="172" fontId="47" fillId="0" borderId="10" xfId="42" applyNumberFormat="1" applyFont="1" applyFill="1" applyBorder="1" applyAlignment="1">
      <alignment vertical="center"/>
    </xf>
    <xf numFmtId="3" fontId="2" fillId="0" borderId="10" xfId="0" applyNumberFormat="1" applyFont="1" applyFill="1" applyBorder="1" applyAlignment="1">
      <alignment horizontal="right" vertical="center" wrapText="1"/>
    </xf>
    <xf numFmtId="4" fontId="2" fillId="33" borderId="10" xfId="0" applyNumberFormat="1" applyFont="1" applyFill="1" applyBorder="1" applyAlignment="1">
      <alignment horizontal="right" vertical="center" wrapText="1"/>
    </xf>
    <xf numFmtId="3" fontId="3" fillId="0" borderId="10" xfId="0" applyNumberFormat="1" applyFont="1" applyFill="1" applyBorder="1" applyAlignment="1">
      <alignment horizontal="right" vertical="center" wrapText="1"/>
    </xf>
    <xf numFmtId="4" fontId="3" fillId="33" borderId="10" xfId="0" applyNumberFormat="1" applyFont="1" applyFill="1" applyBorder="1" applyAlignment="1">
      <alignment horizontal="right" vertical="center" wrapText="1"/>
    </xf>
    <xf numFmtId="3" fontId="4" fillId="0" borderId="10" xfId="0" applyNumberFormat="1" applyFont="1" applyFill="1" applyBorder="1" applyAlignment="1">
      <alignment horizontal="right" vertical="center" wrapText="1"/>
    </xf>
    <xf numFmtId="4" fontId="4" fillId="33" borderId="10" xfId="0" applyNumberFormat="1" applyFont="1" applyFill="1" applyBorder="1" applyAlignment="1">
      <alignment horizontal="right" vertical="center" wrapText="1"/>
    </xf>
    <xf numFmtId="3" fontId="3" fillId="0" borderId="10" xfId="0" applyNumberFormat="1" applyFont="1" applyFill="1" applyBorder="1" applyAlignment="1">
      <alignment vertical="center" wrapText="1"/>
    </xf>
    <xf numFmtId="3" fontId="4" fillId="0" borderId="12" xfId="0" applyNumberFormat="1" applyFont="1" applyFill="1" applyBorder="1" applyAlignment="1">
      <alignment vertical="center" wrapText="1"/>
    </xf>
    <xf numFmtId="0" fontId="51" fillId="0" borderId="13" xfId="0" applyFont="1" applyBorder="1" applyAlignment="1">
      <alignment horizontal="center"/>
    </xf>
    <xf numFmtId="0" fontId="52" fillId="33" borderId="0" xfId="0" applyFont="1" applyFill="1" applyAlignment="1">
      <alignment horizontal="left" vertical="center" wrapText="1"/>
    </xf>
    <xf numFmtId="0" fontId="52" fillId="33" borderId="0" xfId="0" applyFont="1" applyFill="1" applyAlignment="1">
      <alignment horizontal="right" vertical="center" wrapText="1"/>
    </xf>
    <xf numFmtId="0" fontId="53" fillId="33" borderId="0" xfId="0" applyFont="1" applyFill="1" applyAlignment="1">
      <alignment horizontal="center" vertical="center" wrapText="1"/>
    </xf>
    <xf numFmtId="0" fontId="54" fillId="33" borderId="0" xfId="0" applyFont="1" applyFill="1" applyBorder="1" applyAlignment="1">
      <alignment horizontal="right" vertical="center"/>
    </xf>
    <xf numFmtId="0" fontId="48" fillId="33" borderId="10" xfId="0" applyFont="1" applyFill="1" applyBorder="1" applyAlignment="1">
      <alignment horizontal="center" vertical="center" wrapText="1"/>
    </xf>
    <xf numFmtId="0" fontId="48" fillId="0" borderId="10"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7"/>
  <sheetViews>
    <sheetView tabSelected="1" zoomScalePageLayoutView="0" workbookViewId="0" topLeftCell="A1">
      <selection activeCell="A2" sqref="A2:G2"/>
    </sheetView>
  </sheetViews>
  <sheetFormatPr defaultColWidth="9.140625" defaultRowHeight="15"/>
  <cols>
    <col min="1" max="1" width="6.00390625" style="0" customWidth="1"/>
    <col min="2" max="2" width="31.57421875" style="0" customWidth="1"/>
    <col min="3" max="3" width="10.8515625" style="0" hidden="1" customWidth="1"/>
    <col min="4" max="4" width="14.421875" style="0" customWidth="1"/>
    <col min="5" max="5" width="14.00390625" style="0" customWidth="1"/>
    <col min="6" max="6" width="10.421875" style="0" customWidth="1"/>
    <col min="7" max="7" width="12.57421875" style="0" customWidth="1"/>
  </cols>
  <sheetData>
    <row r="1" spans="1:7" ht="28.5" customHeight="1">
      <c r="A1" s="30"/>
      <c r="B1" s="30"/>
      <c r="C1" s="30"/>
      <c r="D1" s="30"/>
      <c r="E1" s="31" t="s">
        <v>0</v>
      </c>
      <c r="F1" s="31"/>
      <c r="G1" s="31"/>
    </row>
    <row r="2" spans="1:7" ht="74.25" customHeight="1">
      <c r="A2" s="32" t="s">
        <v>56</v>
      </c>
      <c r="B2" s="32"/>
      <c r="C2" s="32"/>
      <c r="D2" s="32"/>
      <c r="E2" s="32"/>
      <c r="F2" s="32"/>
      <c r="G2" s="32"/>
    </row>
    <row r="3" spans="1:7" ht="15">
      <c r="A3" s="1"/>
      <c r="B3" s="1"/>
      <c r="C3" s="2"/>
      <c r="D3" s="2"/>
      <c r="E3" s="2"/>
      <c r="F3" s="33" t="s">
        <v>1</v>
      </c>
      <c r="G3" s="33"/>
    </row>
    <row r="4" spans="1:7" ht="15">
      <c r="A4" s="34" t="s">
        <v>58</v>
      </c>
      <c r="B4" s="34" t="s">
        <v>2</v>
      </c>
      <c r="C4" s="35" t="s">
        <v>3</v>
      </c>
      <c r="D4" s="35" t="s">
        <v>49</v>
      </c>
      <c r="E4" s="35" t="s">
        <v>4</v>
      </c>
      <c r="F4" s="34" t="s">
        <v>5</v>
      </c>
      <c r="G4" s="34"/>
    </row>
    <row r="5" spans="1:7" ht="42.75">
      <c r="A5" s="34"/>
      <c r="B5" s="34"/>
      <c r="C5" s="35"/>
      <c r="D5" s="35"/>
      <c r="E5" s="35"/>
      <c r="F5" s="3" t="s">
        <v>6</v>
      </c>
      <c r="G5" s="3" t="s">
        <v>7</v>
      </c>
    </row>
    <row r="6" spans="1:7" ht="15">
      <c r="A6" s="4" t="s">
        <v>8</v>
      </c>
      <c r="B6" s="4" t="s">
        <v>9</v>
      </c>
      <c r="C6" s="5"/>
      <c r="D6" s="5">
        <v>1</v>
      </c>
      <c r="E6" s="5">
        <v>2</v>
      </c>
      <c r="F6" s="4" t="s">
        <v>10</v>
      </c>
      <c r="G6" s="4">
        <v>4</v>
      </c>
    </row>
    <row r="7" spans="1:7" ht="57">
      <c r="A7" s="3" t="s">
        <v>8</v>
      </c>
      <c r="B7" s="6" t="s">
        <v>48</v>
      </c>
      <c r="C7" s="21">
        <f>C8+C26+C27+C35+C36</f>
        <v>164513728</v>
      </c>
      <c r="D7" s="21">
        <f>SUM(D8,D26,D27,D35)</f>
        <v>364893000</v>
      </c>
      <c r="E7" s="21">
        <f>SUM(E8,E26,E27,E35,E36)</f>
        <v>198582454</v>
      </c>
      <c r="F7" s="22">
        <f>_xlfn.IFERROR(E7/D7*100," ")</f>
        <v>54.42210565837109</v>
      </c>
      <c r="G7" s="22">
        <f>_xlfn.IFERROR(E7/C7*100," ")</f>
        <v>120.7087435280781</v>
      </c>
    </row>
    <row r="8" spans="1:7" ht="15">
      <c r="A8" s="3" t="s">
        <v>11</v>
      </c>
      <c r="B8" s="7" t="s">
        <v>12</v>
      </c>
      <c r="C8" s="21">
        <f>C9+C10+C11+C12+C13+C14+C15+C16+C22+C23+C24+C25</f>
        <v>109858324</v>
      </c>
      <c r="D8" s="21">
        <f>D9+D10+D11+D12+D13+D14+D15+D16+D22+D23+D24+D25</f>
        <v>248343000</v>
      </c>
      <c r="E8" s="21">
        <f>E9+E10+E11+E12+E13+E14+E15+E16+E22+E23+E24+E25</f>
        <v>131558735</v>
      </c>
      <c r="F8" s="22">
        <f aca="true" t="shared" si="0" ref="F8:F45">_xlfn.IFERROR(E8/D8*100," ")</f>
        <v>52.97460971317896</v>
      </c>
      <c r="G8" s="22">
        <f aca="true" t="shared" si="1" ref="G8:G45">_xlfn.IFERROR(E8/C8*100," ")</f>
        <v>119.75308762219967</v>
      </c>
    </row>
    <row r="9" spans="1:7" ht="15">
      <c r="A9" s="4">
        <v>1</v>
      </c>
      <c r="B9" s="8" t="s">
        <v>13</v>
      </c>
      <c r="C9" s="23">
        <f>6986997+3702188</f>
        <v>10689185</v>
      </c>
      <c r="D9" s="23">
        <v>27024000</v>
      </c>
      <c r="E9" s="23">
        <v>11744741</v>
      </c>
      <c r="F9" s="24">
        <f t="shared" si="0"/>
        <v>43.460409265837775</v>
      </c>
      <c r="G9" s="24">
        <f t="shared" si="1"/>
        <v>109.87499046933887</v>
      </c>
    </row>
    <row r="10" spans="1:7" ht="30">
      <c r="A10" s="4">
        <v>2</v>
      </c>
      <c r="B10" s="9" t="s">
        <v>14</v>
      </c>
      <c r="C10" s="23">
        <v>29130172</v>
      </c>
      <c r="D10" s="23">
        <v>64083000</v>
      </c>
      <c r="E10" s="23">
        <v>33916570</v>
      </c>
      <c r="F10" s="24">
        <f t="shared" si="0"/>
        <v>52.92600221587629</v>
      </c>
      <c r="G10" s="24">
        <f t="shared" si="1"/>
        <v>116.43106673039898</v>
      </c>
    </row>
    <row r="11" spans="1:7" ht="30">
      <c r="A11" s="4">
        <v>3</v>
      </c>
      <c r="B11" s="9" t="s">
        <v>15</v>
      </c>
      <c r="C11" s="23">
        <v>27606356</v>
      </c>
      <c r="D11" s="23">
        <v>67714000</v>
      </c>
      <c r="E11" s="23">
        <v>39402727</v>
      </c>
      <c r="F11" s="24">
        <f t="shared" si="0"/>
        <v>58.18992675074578</v>
      </c>
      <c r="G11" s="24">
        <f t="shared" si="1"/>
        <v>142.7306342061227</v>
      </c>
    </row>
    <row r="12" spans="1:7" ht="15">
      <c r="A12" s="4">
        <v>4</v>
      </c>
      <c r="B12" s="9" t="s">
        <v>16</v>
      </c>
      <c r="C12" s="23">
        <v>22828700</v>
      </c>
      <c r="D12" s="23">
        <v>40000000</v>
      </c>
      <c r="E12" s="23">
        <v>24786611</v>
      </c>
      <c r="F12" s="24">
        <f t="shared" si="0"/>
        <v>61.9665275</v>
      </c>
      <c r="G12" s="24">
        <f t="shared" si="1"/>
        <v>108.57653304831199</v>
      </c>
    </row>
    <row r="13" spans="1:7" ht="15">
      <c r="A13" s="4">
        <v>5</v>
      </c>
      <c r="B13" s="9" t="s">
        <v>17</v>
      </c>
      <c r="C13" s="23">
        <v>5156675</v>
      </c>
      <c r="D13" s="23">
        <v>11500000</v>
      </c>
      <c r="E13" s="23">
        <v>5112988</v>
      </c>
      <c r="F13" s="24">
        <f t="shared" si="0"/>
        <v>44.460765217391305</v>
      </c>
      <c r="G13" s="24">
        <f t="shared" si="1"/>
        <v>99.15280679895476</v>
      </c>
    </row>
    <row r="14" spans="1:7" ht="15">
      <c r="A14" s="4">
        <v>6</v>
      </c>
      <c r="B14" s="9" t="s">
        <v>18</v>
      </c>
      <c r="C14" s="23">
        <v>2515020</v>
      </c>
      <c r="D14" s="23">
        <v>5800000</v>
      </c>
      <c r="E14" s="23">
        <v>3281152</v>
      </c>
      <c r="F14" s="24">
        <f t="shared" si="0"/>
        <v>56.571586206896555</v>
      </c>
      <c r="G14" s="24">
        <f t="shared" si="1"/>
        <v>130.46226272554492</v>
      </c>
    </row>
    <row r="15" spans="1:7" ht="15">
      <c r="A15" s="4">
        <v>7</v>
      </c>
      <c r="B15" s="9" t="s">
        <v>50</v>
      </c>
      <c r="C15" s="23">
        <v>2336029</v>
      </c>
      <c r="D15" s="23">
        <v>4926000</v>
      </c>
      <c r="E15" s="23">
        <v>2453315</v>
      </c>
      <c r="F15" s="24">
        <f t="shared" si="0"/>
        <v>49.80339017458384</v>
      </c>
      <c r="G15" s="24">
        <f t="shared" si="1"/>
        <v>105.02074246509783</v>
      </c>
    </row>
    <row r="16" spans="1:7" ht="15">
      <c r="A16" s="4">
        <v>8</v>
      </c>
      <c r="B16" s="9" t="s">
        <v>19</v>
      </c>
      <c r="C16" s="23">
        <f>SUM(C17,C18,C19,C20,C21)</f>
        <v>5112052</v>
      </c>
      <c r="D16" s="23">
        <f>SUM(D17,D18,D19,D20,D21)</f>
        <v>16400000</v>
      </c>
      <c r="E16" s="23">
        <f>SUM(E17:E21)</f>
        <v>6260747</v>
      </c>
      <c r="F16" s="24">
        <f t="shared" si="0"/>
        <v>38.17528658536585</v>
      </c>
      <c r="G16" s="24">
        <f t="shared" si="1"/>
        <v>122.47033089647759</v>
      </c>
    </row>
    <row r="17" spans="1:7" ht="15">
      <c r="A17" s="10" t="s">
        <v>20</v>
      </c>
      <c r="B17" s="11" t="s">
        <v>21</v>
      </c>
      <c r="C17" s="25">
        <v>117</v>
      </c>
      <c r="D17" s="25"/>
      <c r="E17" s="25"/>
      <c r="F17" s="26" t="str">
        <f t="shared" si="0"/>
        <v> </v>
      </c>
      <c r="G17" s="26">
        <f t="shared" si="1"/>
        <v>0</v>
      </c>
    </row>
    <row r="18" spans="1:7" ht="30">
      <c r="A18" s="10" t="s">
        <v>20</v>
      </c>
      <c r="B18" s="11" t="s">
        <v>22</v>
      </c>
      <c r="C18" s="25">
        <v>167964</v>
      </c>
      <c r="D18" s="25">
        <v>300000</v>
      </c>
      <c r="E18" s="25">
        <v>173994</v>
      </c>
      <c r="F18" s="26">
        <f t="shared" si="0"/>
        <v>57.998000000000005</v>
      </c>
      <c r="G18" s="26">
        <f t="shared" si="1"/>
        <v>103.59005501178824</v>
      </c>
    </row>
    <row r="19" spans="1:7" ht="15">
      <c r="A19" s="10" t="s">
        <v>20</v>
      </c>
      <c r="B19" s="11" t="s">
        <v>23</v>
      </c>
      <c r="C19" s="25">
        <v>3340583</v>
      </c>
      <c r="D19" s="25">
        <v>11000000</v>
      </c>
      <c r="E19" s="25">
        <v>4398981</v>
      </c>
      <c r="F19" s="26">
        <f t="shared" si="0"/>
        <v>39.990736363636366</v>
      </c>
      <c r="G19" s="26">
        <f t="shared" si="1"/>
        <v>131.68303257245816</v>
      </c>
    </row>
    <row r="20" spans="1:7" ht="15">
      <c r="A20" s="10" t="s">
        <v>20</v>
      </c>
      <c r="B20" s="11" t="s">
        <v>24</v>
      </c>
      <c r="C20" s="25">
        <v>1402852</v>
      </c>
      <c r="D20" s="25">
        <v>4800000</v>
      </c>
      <c r="E20" s="25">
        <v>1663873</v>
      </c>
      <c r="F20" s="26">
        <f t="shared" si="0"/>
        <v>34.66402083333333</v>
      </c>
      <c r="G20" s="26">
        <f t="shared" si="1"/>
        <v>118.60645313974673</v>
      </c>
    </row>
    <row r="21" spans="1:7" ht="30">
      <c r="A21" s="10" t="s">
        <v>20</v>
      </c>
      <c r="B21" s="11" t="s">
        <v>25</v>
      </c>
      <c r="C21" s="25">
        <v>200536</v>
      </c>
      <c r="D21" s="25">
        <v>300000</v>
      </c>
      <c r="E21" s="25">
        <v>23899</v>
      </c>
      <c r="F21" s="26">
        <f t="shared" si="0"/>
        <v>7.966333333333334</v>
      </c>
      <c r="G21" s="26">
        <f t="shared" si="1"/>
        <v>11.917560936689672</v>
      </c>
    </row>
    <row r="22" spans="1:7" ht="30">
      <c r="A22" s="4">
        <v>9</v>
      </c>
      <c r="B22" s="9" t="s">
        <v>26</v>
      </c>
      <c r="C22" s="23"/>
      <c r="D22" s="23"/>
      <c r="E22" s="23"/>
      <c r="F22" s="24" t="str">
        <f t="shared" si="0"/>
        <v> </v>
      </c>
      <c r="G22" s="24" t="str">
        <f t="shared" si="1"/>
        <v> </v>
      </c>
    </row>
    <row r="23" spans="1:7" ht="75">
      <c r="A23" s="4">
        <v>10</v>
      </c>
      <c r="B23" s="9" t="s">
        <v>27</v>
      </c>
      <c r="C23" s="23">
        <v>1474322</v>
      </c>
      <c r="D23" s="23">
        <v>3977000</v>
      </c>
      <c r="E23" s="23">
        <v>940084</v>
      </c>
      <c r="F23" s="24">
        <f t="shared" si="0"/>
        <v>23.638018606990194</v>
      </c>
      <c r="G23" s="24">
        <f t="shared" si="1"/>
        <v>63.76381821610204</v>
      </c>
    </row>
    <row r="24" spans="1:7" ht="15">
      <c r="A24" s="4">
        <v>11</v>
      </c>
      <c r="B24" s="9" t="s">
        <v>28</v>
      </c>
      <c r="C24" s="23">
        <v>1777137</v>
      </c>
      <c r="D24" s="23">
        <v>3572000</v>
      </c>
      <c r="E24" s="23">
        <v>2136987</v>
      </c>
      <c r="F24" s="24">
        <f t="shared" si="0"/>
        <v>59.82606382978724</v>
      </c>
      <c r="G24" s="24">
        <f t="shared" si="1"/>
        <v>120.24886094881823</v>
      </c>
    </row>
    <row r="25" spans="1:7" ht="45">
      <c r="A25" s="4">
        <v>12</v>
      </c>
      <c r="B25" s="9" t="s">
        <v>51</v>
      </c>
      <c r="C25" s="23">
        <v>1232676</v>
      </c>
      <c r="D25" s="23">
        <v>3347000</v>
      </c>
      <c r="E25" s="27">
        <f>1482513+40300</f>
        <v>1522813</v>
      </c>
      <c r="F25" s="24">
        <f t="shared" si="0"/>
        <v>45.49784881983866</v>
      </c>
      <c r="G25" s="24">
        <f t="shared" si="1"/>
        <v>123.53716629511729</v>
      </c>
    </row>
    <row r="26" spans="1:7" ht="15">
      <c r="A26" s="3" t="s">
        <v>29</v>
      </c>
      <c r="B26" s="6" t="s">
        <v>30</v>
      </c>
      <c r="C26" s="21">
        <v>6375971</v>
      </c>
      <c r="D26" s="21">
        <v>8550000</v>
      </c>
      <c r="E26" s="21">
        <v>6807139</v>
      </c>
      <c r="F26" s="22">
        <f t="shared" si="0"/>
        <v>79.61566081871345</v>
      </c>
      <c r="G26" s="22">
        <f t="shared" si="1"/>
        <v>106.76238960308947</v>
      </c>
    </row>
    <row r="27" spans="1:7" ht="28.5">
      <c r="A27" s="3" t="s">
        <v>31</v>
      </c>
      <c r="B27" s="6" t="s">
        <v>32</v>
      </c>
      <c r="C27" s="21">
        <f>SUM(C28,C29,C34)</f>
        <v>48250956</v>
      </c>
      <c r="D27" s="21">
        <f>SUM(D28,D29,D34)</f>
        <v>108000000</v>
      </c>
      <c r="E27" s="21">
        <f>SUM(E28,E29,E34)</f>
        <v>60200000</v>
      </c>
      <c r="F27" s="22">
        <f t="shared" si="0"/>
        <v>55.74074074074075</v>
      </c>
      <c r="G27" s="22">
        <f t="shared" si="1"/>
        <v>124.76436736300104</v>
      </c>
    </row>
    <row r="28" spans="1:7" ht="30">
      <c r="A28" s="4">
        <v>1</v>
      </c>
      <c r="B28" s="9" t="s">
        <v>33</v>
      </c>
      <c r="C28" s="23">
        <v>33255263</v>
      </c>
      <c r="D28" s="23">
        <v>34600000</v>
      </c>
      <c r="E28" s="23">
        <v>41380950.75211615</v>
      </c>
      <c r="F28" s="24">
        <f t="shared" si="0"/>
        <v>119.59812356102934</v>
      </c>
      <c r="G28" s="24">
        <f t="shared" si="1"/>
        <v>124.43429105376839</v>
      </c>
    </row>
    <row r="29" spans="1:7" ht="30">
      <c r="A29" s="4">
        <v>2</v>
      </c>
      <c r="B29" s="9" t="s">
        <v>52</v>
      </c>
      <c r="C29" s="23">
        <v>14678147</v>
      </c>
      <c r="D29" s="23">
        <v>73400000</v>
      </c>
      <c r="E29" s="23">
        <v>18473941.150812857</v>
      </c>
      <c r="F29" s="24">
        <f t="shared" si="0"/>
        <v>25.16885715369599</v>
      </c>
      <c r="G29" s="24">
        <f t="shared" si="1"/>
        <v>125.8601726145191</v>
      </c>
    </row>
    <row r="30" spans="1:7" ht="15" hidden="1">
      <c r="A30" s="4"/>
      <c r="B30" s="9" t="s">
        <v>37</v>
      </c>
      <c r="C30" s="23">
        <v>53196</v>
      </c>
      <c r="D30" s="23">
        <v>120000</v>
      </c>
      <c r="E30" s="23">
        <v>53196</v>
      </c>
      <c r="F30" s="24">
        <f t="shared" si="0"/>
        <v>44.330000000000005</v>
      </c>
      <c r="G30" s="24">
        <f t="shared" si="1"/>
        <v>100</v>
      </c>
    </row>
    <row r="31" spans="1:7" ht="15" hidden="1">
      <c r="A31" s="4"/>
      <c r="B31" s="9" t="s">
        <v>38</v>
      </c>
      <c r="C31" s="23">
        <v>12320480</v>
      </c>
      <c r="D31" s="23">
        <v>25480000</v>
      </c>
      <c r="E31" s="23">
        <v>12320480</v>
      </c>
      <c r="F31" s="24">
        <f t="shared" si="0"/>
        <v>48.353532182103606</v>
      </c>
      <c r="G31" s="24">
        <f t="shared" si="1"/>
        <v>100</v>
      </c>
    </row>
    <row r="32" spans="1:7" ht="30" hidden="1">
      <c r="A32" s="4"/>
      <c r="B32" s="9" t="s">
        <v>53</v>
      </c>
      <c r="C32" s="23">
        <v>6374819</v>
      </c>
      <c r="D32" s="23">
        <v>12500000</v>
      </c>
      <c r="E32" s="23">
        <v>6374819</v>
      </c>
      <c r="F32" s="24">
        <f t="shared" si="0"/>
        <v>50.998552</v>
      </c>
      <c r="G32" s="24">
        <f t="shared" si="1"/>
        <v>100</v>
      </c>
    </row>
    <row r="33" spans="1:7" ht="30" hidden="1">
      <c r="A33" s="4"/>
      <c r="B33" s="9" t="s">
        <v>39</v>
      </c>
      <c r="C33" s="23">
        <v>39083</v>
      </c>
      <c r="D33" s="23">
        <v>100000</v>
      </c>
      <c r="E33" s="23">
        <v>39083</v>
      </c>
      <c r="F33" s="24">
        <f t="shared" si="0"/>
        <v>39.083</v>
      </c>
      <c r="G33" s="24">
        <f t="shared" si="1"/>
        <v>100</v>
      </c>
    </row>
    <row r="34" spans="1:7" ht="15">
      <c r="A34" s="4">
        <v>3</v>
      </c>
      <c r="B34" s="9" t="s">
        <v>34</v>
      </c>
      <c r="C34" s="23">
        <v>317546</v>
      </c>
      <c r="D34" s="23"/>
      <c r="E34" s="23">
        <v>345108.09707099164</v>
      </c>
      <c r="F34" s="24" t="str">
        <f t="shared" si="0"/>
        <v> </v>
      </c>
      <c r="G34" s="24">
        <f t="shared" si="1"/>
        <v>108.67971792149535</v>
      </c>
    </row>
    <row r="35" spans="1:7" ht="15">
      <c r="A35" s="3" t="s">
        <v>35</v>
      </c>
      <c r="B35" s="6" t="s">
        <v>36</v>
      </c>
      <c r="C35" s="21"/>
      <c r="D35" s="21"/>
      <c r="E35" s="21"/>
      <c r="F35" s="24" t="str">
        <f t="shared" si="0"/>
        <v> </v>
      </c>
      <c r="G35" s="24" t="str">
        <f t="shared" si="1"/>
        <v> </v>
      </c>
    </row>
    <row r="36" spans="1:7" ht="15">
      <c r="A36" s="3" t="s">
        <v>40</v>
      </c>
      <c r="B36" s="6" t="s">
        <v>41</v>
      </c>
      <c r="C36" s="21">
        <v>28477</v>
      </c>
      <c r="D36" s="21"/>
      <c r="E36" s="21">
        <v>16580</v>
      </c>
      <c r="F36" s="24" t="str">
        <f t="shared" si="0"/>
        <v> </v>
      </c>
      <c r="G36" s="24">
        <f t="shared" si="1"/>
        <v>58.222425115005095</v>
      </c>
    </row>
    <row r="37" spans="1:7" ht="42.75">
      <c r="A37" s="3" t="s">
        <v>9</v>
      </c>
      <c r="B37" s="6" t="s">
        <v>47</v>
      </c>
      <c r="C37" s="21">
        <f>C38+C41+C42+C43+C44+C45</f>
        <v>36102879</v>
      </c>
      <c r="D37" s="21">
        <f>D38+D41+D42+D43+D44</f>
        <v>91560859</v>
      </c>
      <c r="E37" s="21">
        <f>E38+E41+E42+E43+E44+E45+E46</f>
        <v>38111043.62370175</v>
      </c>
      <c r="F37" s="22">
        <f t="shared" si="0"/>
        <v>41.62372878535549</v>
      </c>
      <c r="G37" s="22">
        <f t="shared" si="1"/>
        <v>105.56233929073011</v>
      </c>
    </row>
    <row r="38" spans="1:7" ht="15">
      <c r="A38" s="4">
        <v>1</v>
      </c>
      <c r="B38" s="9" t="s">
        <v>54</v>
      </c>
      <c r="C38" s="23">
        <f>C39+C40</f>
        <v>28815865</v>
      </c>
      <c r="D38" s="23">
        <f>D39+D40</f>
        <v>75487960</v>
      </c>
      <c r="E38" s="23">
        <f>E39+E40</f>
        <v>33860114.62370175</v>
      </c>
      <c r="F38" s="24">
        <f t="shared" si="0"/>
        <v>44.854986972361885</v>
      </c>
      <c r="G38" s="24">
        <f t="shared" si="1"/>
        <v>117.50511263049626</v>
      </c>
    </row>
    <row r="39" spans="1:7" ht="15">
      <c r="A39" s="10"/>
      <c r="B39" s="12" t="s">
        <v>42</v>
      </c>
      <c r="C39" s="25">
        <v>16151319</v>
      </c>
      <c r="D39" s="25">
        <v>40377960</v>
      </c>
      <c r="E39" s="25">
        <v>19454094.52089795</v>
      </c>
      <c r="F39" s="26">
        <f t="shared" si="0"/>
        <v>48.179983636860186</v>
      </c>
      <c r="G39" s="26">
        <f t="shared" si="1"/>
        <v>120.44895231713244</v>
      </c>
    </row>
    <row r="40" spans="1:7" ht="30">
      <c r="A40" s="10"/>
      <c r="B40" s="12" t="s">
        <v>43</v>
      </c>
      <c r="C40" s="25">
        <v>12664546</v>
      </c>
      <c r="D40" s="25">
        <v>35110000</v>
      </c>
      <c r="E40" s="28">
        <f>14405603.1028038+417</f>
        <v>14406020.1028038</v>
      </c>
      <c r="F40" s="26">
        <f t="shared" si="0"/>
        <v>41.031102542876106</v>
      </c>
      <c r="G40" s="26">
        <f t="shared" si="1"/>
        <v>113.7507819293625</v>
      </c>
    </row>
    <row r="41" spans="1:7" ht="15.75">
      <c r="A41" s="13">
        <v>2</v>
      </c>
      <c r="B41" s="14" t="s">
        <v>44</v>
      </c>
      <c r="C41" s="15">
        <v>3525717</v>
      </c>
      <c r="D41" s="15"/>
      <c r="E41" s="16">
        <v>3462594</v>
      </c>
      <c r="F41" s="17" t="str">
        <f t="shared" si="0"/>
        <v> </v>
      </c>
      <c r="G41" s="17">
        <f t="shared" si="1"/>
        <v>98.20964076243214</v>
      </c>
    </row>
    <row r="42" spans="1:7" ht="15">
      <c r="A42" s="18">
        <v>3</v>
      </c>
      <c r="B42" s="14" t="s">
        <v>36</v>
      </c>
      <c r="C42" s="15"/>
      <c r="D42" s="15"/>
      <c r="E42" s="15"/>
      <c r="F42" s="17" t="str">
        <f t="shared" si="0"/>
        <v> </v>
      </c>
      <c r="G42" s="17" t="str">
        <f t="shared" si="1"/>
        <v> </v>
      </c>
    </row>
    <row r="43" spans="1:7" ht="15">
      <c r="A43" s="18">
        <v>4</v>
      </c>
      <c r="B43" s="14" t="s">
        <v>45</v>
      </c>
      <c r="C43" s="15">
        <v>3732820</v>
      </c>
      <c r="D43" s="15">
        <v>8693145</v>
      </c>
      <c r="E43" s="15">
        <v>749190</v>
      </c>
      <c r="F43" s="17">
        <f t="shared" si="0"/>
        <v>8.618169833817335</v>
      </c>
      <c r="G43" s="17">
        <f t="shared" si="1"/>
        <v>20.07034895869611</v>
      </c>
    </row>
    <row r="44" spans="1:7" ht="45">
      <c r="A44" s="18">
        <v>5</v>
      </c>
      <c r="B44" s="8" t="s">
        <v>46</v>
      </c>
      <c r="C44" s="19"/>
      <c r="D44" s="15">
        <v>7379754</v>
      </c>
      <c r="E44" s="19"/>
      <c r="F44" s="17"/>
      <c r="G44" s="17" t="str">
        <f t="shared" si="1"/>
        <v> </v>
      </c>
    </row>
    <row r="45" spans="1:7" ht="15">
      <c r="A45" s="18">
        <v>6</v>
      </c>
      <c r="B45" s="19" t="s">
        <v>41</v>
      </c>
      <c r="C45" s="20">
        <v>28477</v>
      </c>
      <c r="D45" s="20"/>
      <c r="E45" s="20">
        <v>16580</v>
      </c>
      <c r="F45" s="17" t="str">
        <f t="shared" si="0"/>
        <v> </v>
      </c>
      <c r="G45" s="17">
        <f t="shared" si="1"/>
        <v>58.222425115005095</v>
      </c>
    </row>
    <row r="46" spans="1:7" ht="15">
      <c r="A46" s="18">
        <v>7</v>
      </c>
      <c r="B46" s="19" t="s">
        <v>55</v>
      </c>
      <c r="C46" s="19"/>
      <c r="D46" s="19"/>
      <c r="E46" s="20">
        <v>22565</v>
      </c>
      <c r="F46" s="14"/>
      <c r="G46" s="14"/>
    </row>
    <row r="47" spans="4:7" ht="16.5">
      <c r="D47" s="29" t="s">
        <v>57</v>
      </c>
      <c r="E47" s="29"/>
      <c r="F47" s="29"/>
      <c r="G47" s="29"/>
    </row>
  </sheetData>
  <sheetProtection/>
  <mergeCells count="11">
    <mergeCell ref="F4:G4"/>
    <mergeCell ref="D47:G47"/>
    <mergeCell ref="A1:D1"/>
    <mergeCell ref="E1:G1"/>
    <mergeCell ref="A2:G2"/>
    <mergeCell ref="F3:G3"/>
    <mergeCell ref="A4:A5"/>
    <mergeCell ref="B4:B5"/>
    <mergeCell ref="C4:C5"/>
    <mergeCell ref="D4:D5"/>
    <mergeCell ref="E4:E5"/>
  </mergeCells>
  <printOptions horizontalCentered="1"/>
  <pageMargins left="0.25" right="0.23" top="0.55" bottom="0.4"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Windows User</cp:lastModifiedBy>
  <cp:lastPrinted>2021-07-24T01:38:55Z</cp:lastPrinted>
  <dcterms:created xsi:type="dcterms:W3CDTF">2019-10-15T07:10:35Z</dcterms:created>
  <dcterms:modified xsi:type="dcterms:W3CDTF">2021-08-02T04:22:23Z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ntentTy">
    <vt:lpwstr>Hình ảnh</vt:lpwstr>
  </property>
</Properties>
</file>