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4775" windowHeight="7365" activeTab="0"/>
  </bookViews>
  <sheets>
    <sheet name="Bao cao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Thuc hien 2 thang tren Tabmis 24.569trd, thang 3 Dieu tra no la 433 tr</t>
        </r>
      </text>
    </comment>
  </commentList>
</comments>
</file>

<file path=xl/sharedStrings.xml><?xml version="1.0" encoding="utf-8"?>
<sst xmlns="http://schemas.openxmlformats.org/spreadsheetml/2006/main" count="42" uniqueCount="40">
  <si>
    <t>UBND THÀNH PHỐ HỒ CHÍ MINH</t>
  </si>
  <si>
    <t>Biểu số 59/CK-NSNN</t>
  </si>
  <si>
    <t>CÂN ĐỐI NGÂN SÁCH ĐỊA PHƯƠNG 3 THÁNG ĐẦU NĂM 2019</t>
  </si>
  <si>
    <t>Đơn vị: Triệu đồng</t>
  </si>
  <si>
    <t>STT</t>
  </si>
  <si>
    <t>NỘI DUNG</t>
  </si>
  <si>
    <t>CÙNG KỲ</t>
  </si>
  <si>
    <t xml:space="preserve">DỰ TOÁN NĂM </t>
  </si>
  <si>
    <t xml:space="preserve">ƯỚC THỰC HIỆN 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</si>
  <si>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</si>
  <si>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</si>
  <si>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</si>
  <si>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</si>
  <si>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</si>
  <si>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</si>
  <si>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THU NSĐP (không kể GTGC, các khoản chuyển giao giữa các cấp NS)</t>
  </si>
  <si>
    <t>Các khoản thu NSĐP hưởng 100%</t>
  </si>
  <si>
    <t>Các khoản thu phân chia theo tỷ lệ %</t>
  </si>
  <si>
    <t>Thu từ quỹ dự trữ tài chính</t>
  </si>
  <si>
    <t>Thu kết dư năm trước</t>
  </si>
  <si>
    <t>Thu chuyển nguồn từ năm trước sang</t>
  </si>
  <si>
    <t>Thu viện trợ</t>
  </si>
  <si>
    <t>Thu bổ sung từ ngân sách cấp trên</t>
  </si>
  <si>
    <t>Thu bổ sung từ nguồn cải cách tiền lương đưa vào cân đối chi thường xuyên</t>
  </si>
  <si>
    <t>Các khoản huy động, đóng góp</t>
  </si>
  <si>
    <t>TỔNG CHI NSĐP (không kể GTGC, các khoản chuyển giao giữa các cấp NS)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</si>
  <si>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</si>
  <si>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</si>
  <si>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</si>
  <si>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</si>
  <si>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</si>
  <si>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</si>
  <si>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</si>
  <si>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 điều chỉnh tiền lương</t>
  </si>
  <si>
    <t>III</t>
  </si>
  <si>
    <t>Chi từ nguồn bổ sung có mục tiêu từ NSTW cho NSĐP</t>
  </si>
  <si>
    <t>C</t>
  </si>
  <si>
    <t>BỘI CHI NSĐP/ BỘI THU NSĐP</t>
  </si>
  <si>
    <t>D</t>
  </si>
  <si>
    <t>CHI TRẢ NỢ GỐC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</si>
</sst>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to%20trinh\A.Tri\cong%20khai%20tinh%20hinh%20thuc%20hien%20dt\3%20thang\solieu_3thang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</sheetNames>
    <sheetDataSet>
      <sheetData sheetId="1">
        <row r="39">
          <cell r="C39">
            <v>8520651</v>
          </cell>
          <cell r="D39">
            <v>38856060</v>
          </cell>
          <cell r="E39">
            <v>10063337.272698993</v>
          </cell>
        </row>
        <row r="40">
          <cell r="C40">
            <v>12382292</v>
          </cell>
          <cell r="D40">
            <v>35394454</v>
          </cell>
          <cell r="E40">
            <v>6880634.566599006</v>
          </cell>
        </row>
        <row r="41">
          <cell r="C41">
            <v>1654141</v>
          </cell>
          <cell r="E41">
            <v>6564</v>
          </cell>
        </row>
        <row r="42">
          <cell r="C42">
            <v>150</v>
          </cell>
        </row>
        <row r="43">
          <cell r="C43">
            <v>1121211</v>
          </cell>
          <cell r="D43">
            <v>3492250</v>
          </cell>
          <cell r="E43">
            <v>2492250</v>
          </cell>
        </row>
        <row r="44">
          <cell r="D44">
            <v>7570741</v>
          </cell>
        </row>
        <row r="45">
          <cell r="C45">
            <v>20484</v>
          </cell>
          <cell r="E45">
            <v>5224</v>
          </cell>
        </row>
      </sheetData>
      <sheetData sheetId="2">
        <row r="10">
          <cell r="D10">
            <v>85377855</v>
          </cell>
        </row>
        <row r="11">
          <cell r="C11">
            <v>4512719</v>
          </cell>
          <cell r="D11">
            <v>31617256</v>
          </cell>
          <cell r="E11">
            <v>4690716</v>
          </cell>
        </row>
        <row r="15">
          <cell r="C15">
            <v>6674602</v>
          </cell>
          <cell r="D15">
            <v>47419000</v>
          </cell>
          <cell r="E15">
            <v>7258754</v>
          </cell>
        </row>
        <row r="27">
          <cell r="C27">
            <v>31252</v>
          </cell>
          <cell r="D27">
            <v>1174524</v>
          </cell>
          <cell r="E27">
            <v>46132</v>
          </cell>
        </row>
        <row r="28">
          <cell r="D28">
            <v>11400</v>
          </cell>
        </row>
        <row r="29">
          <cell r="D29">
            <v>1553700</v>
          </cell>
        </row>
        <row r="30">
          <cell r="D30">
            <v>4388973</v>
          </cell>
        </row>
        <row r="31">
          <cell r="C31">
            <v>452065</v>
          </cell>
          <cell r="D31">
            <v>3492250</v>
          </cell>
          <cell r="E31">
            <v>849490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.7109375" style="2" customWidth="1"/>
    <col min="2" max="2" width="33.28125" style="2" customWidth="1"/>
    <col min="3" max="3" width="11.28125" style="2" customWidth="1"/>
    <col min="4" max="4" width="18.8515625" style="2" customWidth="1"/>
    <col min="5" max="5" width="18.7109375" style="2" customWidth="1"/>
    <col min="6" max="6" width="14.7109375" style="2" customWidth="1"/>
    <col min="7" max="7" width="17.8515625" style="2" customWidth="1"/>
    <col min="8" max="8" width="10.140625" style="2" bestFit="1" customWidth="1"/>
    <col min="9" max="16384" width="9.140625" style="2" customWidth="1"/>
  </cols>
  <sheetData>
    <row r="1" spans="1:7" s="1" customFormat="1" ht="51" customHeight="1">
      <c r="A1" s="21" t="s">
        <v>0</v>
      </c>
      <c r="B1" s="21"/>
      <c r="C1" s="21"/>
      <c r="D1" s="21"/>
      <c r="E1" s="22" t="s">
        <v>1</v>
      </c>
      <c r="F1" s="22"/>
      <c r="G1" s="22"/>
    </row>
    <row r="2" spans="1:7" ht="18.75">
      <c r="A2" s="23" t="s">
        <v>2</v>
      </c>
      <c r="B2" s="23"/>
      <c r="C2" s="23"/>
      <c r="D2" s="23"/>
      <c r="E2" s="23"/>
      <c r="F2" s="23"/>
      <c r="G2" s="23"/>
    </row>
    <row r="3" spans="1:7" ht="15">
      <c r="A3" s="7"/>
      <c r="B3" s="7"/>
      <c r="C3" s="7"/>
      <c r="D3" s="7"/>
      <c r="E3" s="7"/>
      <c r="F3" s="7"/>
      <c r="G3" s="8" t="s">
        <v>3</v>
      </c>
    </row>
    <row r="4" spans="1:7" ht="53.25" customHeight="1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/>
    </row>
    <row r="5" spans="1:7" ht="28.5">
      <c r="A5" s="24"/>
      <c r="B5" s="24"/>
      <c r="C5" s="24"/>
      <c r="D5" s="24"/>
      <c r="E5" s="24"/>
      <c r="F5" s="20" t="s">
        <v>10</v>
      </c>
      <c r="G5" s="20" t="s">
        <v>11</v>
      </c>
    </row>
    <row r="6" spans="1:7" ht="15">
      <c r="A6" s="13" t="s">
        <v>12</v>
      </c>
      <c r="B6" s="13" t="s">
        <v>13</v>
      </c>
      <c r="C6" s="13"/>
      <c r="D6" s="13">
        <v>1</v>
      </c>
      <c r="E6" s="13">
        <v>2</v>
      </c>
      <c r="F6" s="13" t="s">
        <v>14</v>
      </c>
      <c r="G6" s="13">
        <v>4</v>
      </c>
    </row>
    <row r="7" spans="1:8" s="4" customFormat="1" ht="51.75" customHeight="1">
      <c r="A7" s="9" t="s">
        <v>12</v>
      </c>
      <c r="B7" s="10" t="s">
        <v>15</v>
      </c>
      <c r="C7" s="11">
        <f>SUM(C8,C9,C10,C11,C12,C13,C14,C15,C16)</f>
        <v>23698929</v>
      </c>
      <c r="D7" s="11">
        <f>SUM(D8,D9,D10,D11,D12,D13,D14,D15)</f>
        <v>85313505</v>
      </c>
      <c r="E7" s="11">
        <f>SUM(E8,E9,E10,E11,E12,E13,E14,E15,E16)</f>
        <v>19448009.839298</v>
      </c>
      <c r="F7" s="12">
        <f>_xlfn.IFERROR(E7/D7*100," ")</f>
        <v>22.7959334683272</v>
      </c>
      <c r="G7" s="12">
        <f>_xlfn.IFERROR(E7/C7*100," ")</f>
        <v>82.06282165450598</v>
      </c>
      <c r="H7" s="3"/>
    </row>
    <row r="8" spans="1:8" ht="22.5" customHeight="1">
      <c r="A8" s="13">
        <v>1</v>
      </c>
      <c r="B8" s="14" t="s">
        <v>16</v>
      </c>
      <c r="C8" s="15">
        <f>'[1]60'!C40</f>
        <v>12382292</v>
      </c>
      <c r="D8" s="15">
        <f>'[1]60'!D40</f>
        <v>35394454</v>
      </c>
      <c r="E8" s="15">
        <f>'[1]60'!E40</f>
        <v>6880634.566599006</v>
      </c>
      <c r="F8" s="16">
        <f aca="true" t="shared" si="0" ref="F8:F16">_xlfn.IFERROR(E8/D8*100," ")</f>
        <v>19.43986638866927</v>
      </c>
      <c r="G8" s="16">
        <f aca="true" t="shared" si="1" ref="G8:G16">_xlfn.IFERROR(E8/C8*100," ")</f>
        <v>55.568343620058435</v>
      </c>
      <c r="H8" s="5"/>
    </row>
    <row r="9" spans="1:8" ht="22.5" customHeight="1">
      <c r="A9" s="13">
        <v>2</v>
      </c>
      <c r="B9" s="14" t="s">
        <v>17</v>
      </c>
      <c r="C9" s="15">
        <f>'[1]60'!C39</f>
        <v>8520651</v>
      </c>
      <c r="D9" s="15">
        <f>'[1]60'!D39</f>
        <v>38856060</v>
      </c>
      <c r="E9" s="15">
        <f>'[1]60'!E39</f>
        <v>10063337.272698993</v>
      </c>
      <c r="F9" s="16">
        <f t="shared" si="0"/>
        <v>25.89901619644141</v>
      </c>
      <c r="G9" s="16">
        <f t="shared" si="1"/>
        <v>118.1052629980854</v>
      </c>
      <c r="H9" s="5"/>
    </row>
    <row r="10" spans="1:7" ht="15">
      <c r="A10" s="13">
        <v>3</v>
      </c>
      <c r="B10" s="14" t="s">
        <v>18</v>
      </c>
      <c r="C10" s="15"/>
      <c r="D10" s="15"/>
      <c r="E10" s="15"/>
      <c r="F10" s="12" t="str">
        <f t="shared" si="0"/>
        <v> </v>
      </c>
      <c r="G10" s="12" t="str">
        <f t="shared" si="1"/>
        <v> </v>
      </c>
    </row>
    <row r="11" spans="1:7" ht="22.5" customHeight="1">
      <c r="A11" s="13">
        <v>4</v>
      </c>
      <c r="B11" s="14" t="s">
        <v>19</v>
      </c>
      <c r="C11" s="15"/>
      <c r="D11" s="15"/>
      <c r="E11" s="15"/>
      <c r="F11" s="12" t="str">
        <f t="shared" si="0"/>
        <v> </v>
      </c>
      <c r="G11" s="12" t="str">
        <f t="shared" si="1"/>
        <v> </v>
      </c>
    </row>
    <row r="12" spans="1:7" s="4" customFormat="1" ht="30">
      <c r="A12" s="17">
        <v>5</v>
      </c>
      <c r="B12" s="18" t="s">
        <v>20</v>
      </c>
      <c r="C12" s="15">
        <f>'[1]60'!C41</f>
        <v>1654141</v>
      </c>
      <c r="D12" s="15"/>
      <c r="E12" s="15">
        <f>'[1]60'!E41</f>
        <v>6564</v>
      </c>
      <c r="F12" s="16" t="str">
        <f t="shared" si="0"/>
        <v> </v>
      </c>
      <c r="G12" s="16">
        <f t="shared" si="1"/>
        <v>0.3968222781492025</v>
      </c>
    </row>
    <row r="13" spans="1:7" s="4" customFormat="1" ht="15">
      <c r="A13" s="17">
        <v>6</v>
      </c>
      <c r="B13" s="18" t="s">
        <v>21</v>
      </c>
      <c r="C13" s="15">
        <f>'[1]60'!C42</f>
        <v>150</v>
      </c>
      <c r="D13" s="15"/>
      <c r="E13" s="15"/>
      <c r="F13" s="16" t="str">
        <f t="shared" si="0"/>
        <v> </v>
      </c>
      <c r="G13" s="16">
        <f t="shared" si="1"/>
        <v>0</v>
      </c>
    </row>
    <row r="14" spans="1:7" s="4" customFormat="1" ht="30">
      <c r="A14" s="17">
        <v>7</v>
      </c>
      <c r="B14" s="18" t="s">
        <v>22</v>
      </c>
      <c r="C14" s="15">
        <f>'[1]60'!C43</f>
        <v>1121211</v>
      </c>
      <c r="D14" s="15">
        <f>'[1]60'!D43</f>
        <v>3492250</v>
      </c>
      <c r="E14" s="15">
        <f>'[1]60'!E43</f>
        <v>2492250</v>
      </c>
      <c r="F14" s="16">
        <f t="shared" si="0"/>
        <v>71.36516572410338</v>
      </c>
      <c r="G14" s="16">
        <f t="shared" si="1"/>
        <v>222.2819790387358</v>
      </c>
    </row>
    <row r="15" spans="1:7" s="4" customFormat="1" ht="45">
      <c r="A15" s="17">
        <v>8</v>
      </c>
      <c r="B15" s="18" t="s">
        <v>23</v>
      </c>
      <c r="C15" s="15"/>
      <c r="D15" s="15">
        <f>'[1]60'!D44</f>
        <v>7570741</v>
      </c>
      <c r="E15" s="15"/>
      <c r="F15" s="16"/>
      <c r="G15" s="16"/>
    </row>
    <row r="16" spans="1:7" s="4" customFormat="1" ht="15">
      <c r="A16" s="17">
        <v>9</v>
      </c>
      <c r="B16" s="6" t="s">
        <v>24</v>
      </c>
      <c r="C16" s="15">
        <f>'[1]60'!C45</f>
        <v>20484</v>
      </c>
      <c r="D16" s="15"/>
      <c r="E16" s="15">
        <f>'[1]60'!E45</f>
        <v>5224</v>
      </c>
      <c r="F16" s="16" t="str">
        <f t="shared" si="0"/>
        <v> </v>
      </c>
      <c r="G16" s="16">
        <f t="shared" si="1"/>
        <v>25.502831478226906</v>
      </c>
    </row>
    <row r="17" spans="1:8" s="4" customFormat="1" ht="53.25" customHeight="1">
      <c r="A17" s="9" t="s">
        <v>13</v>
      </c>
      <c r="B17" s="10" t="s">
        <v>25</v>
      </c>
      <c r="C17" s="11">
        <f>C18+C25</f>
        <v>11670638</v>
      </c>
      <c r="D17" s="11">
        <f>D18+D25</f>
        <v>88870105</v>
      </c>
      <c r="E17" s="11">
        <f>E18+E25</f>
        <v>12845092</v>
      </c>
      <c r="F17" s="12">
        <f>_xlfn.IFERROR(E17/D17*100," ")</f>
        <v>14.453782855325759</v>
      </c>
      <c r="G17" s="12">
        <f>_xlfn.IFERROR(E17/C17*100," ")</f>
        <v>110.06332301627384</v>
      </c>
      <c r="H17" s="3"/>
    </row>
    <row r="18" spans="1:7" s="4" customFormat="1" ht="22.5" customHeight="1">
      <c r="A18" s="9" t="s">
        <v>26</v>
      </c>
      <c r="B18" s="10" t="s">
        <v>27</v>
      </c>
      <c r="C18" s="11">
        <f>C19+C20+C21+C22+C23+C24</f>
        <v>11218573</v>
      </c>
      <c r="D18" s="11">
        <f>'[1]61'!D10</f>
        <v>85377855</v>
      </c>
      <c r="E18" s="11">
        <f>E19+E20+E21+E22+E23+E24</f>
        <v>11995602</v>
      </c>
      <c r="F18" s="12">
        <f>_xlfn.IFERROR(E18/D18*100," ")</f>
        <v>14.050015662726592</v>
      </c>
      <c r="G18" s="12">
        <f>_xlfn.IFERROR(E18/C18*100," ")</f>
        <v>106.9262730652107</v>
      </c>
    </row>
    <row r="19" spans="1:7" s="4" customFormat="1" ht="22.5" customHeight="1">
      <c r="A19" s="17">
        <v>1</v>
      </c>
      <c r="B19" s="18" t="s">
        <v>28</v>
      </c>
      <c r="C19" s="15">
        <f>'[1]61'!C11</f>
        <v>4512719</v>
      </c>
      <c r="D19" s="15">
        <f>'[1]61'!D11</f>
        <v>31617256</v>
      </c>
      <c r="E19" s="15">
        <f>'[1]61'!E11</f>
        <v>4690716</v>
      </c>
      <c r="F19" s="16">
        <f>_xlfn.IFERROR(E19/D19*100," ")</f>
        <v>14.835936426614632</v>
      </c>
      <c r="G19" s="16">
        <f>_xlfn.IFERROR(E19/C19*100," ")</f>
        <v>103.9443404297941</v>
      </c>
    </row>
    <row r="20" spans="1:7" s="4" customFormat="1" ht="22.5" customHeight="1">
      <c r="A20" s="17">
        <v>2</v>
      </c>
      <c r="B20" s="18" t="s">
        <v>29</v>
      </c>
      <c r="C20" s="15">
        <f>'[1]61'!C15</f>
        <v>6674602</v>
      </c>
      <c r="D20" s="15">
        <f>'[1]61'!D15</f>
        <v>47419000</v>
      </c>
      <c r="E20" s="15">
        <f>'[1]61'!E15</f>
        <v>7258754</v>
      </c>
      <c r="F20" s="16">
        <f>_xlfn.IFERROR(E20/D20*100," ")</f>
        <v>15.307691009932729</v>
      </c>
      <c r="G20" s="16">
        <f>_xlfn.IFERROR(E20/C20*100," ")</f>
        <v>108.75186265787833</v>
      </c>
    </row>
    <row r="21" spans="1:7" s="4" customFormat="1" ht="30">
      <c r="A21" s="17">
        <v>3</v>
      </c>
      <c r="B21" s="18" t="s">
        <v>30</v>
      </c>
      <c r="C21" s="15">
        <f>'[1]61'!C27</f>
        <v>31252</v>
      </c>
      <c r="D21" s="15">
        <f>'[1]61'!D27</f>
        <v>1174524</v>
      </c>
      <c r="E21" s="15">
        <f>'[1]61'!E27</f>
        <v>46132</v>
      </c>
      <c r="F21" s="16">
        <f>_xlfn.IFERROR(E21/D21*100," ")</f>
        <v>3.9277188035323247</v>
      </c>
      <c r="G21" s="16">
        <f>_xlfn.IFERROR(E21/C21*100," ")</f>
        <v>147.61295277102266</v>
      </c>
    </row>
    <row r="22" spans="1:7" s="4" customFormat="1" ht="22.5" customHeight="1">
      <c r="A22" s="17">
        <v>4</v>
      </c>
      <c r="B22" s="18" t="s">
        <v>31</v>
      </c>
      <c r="C22" s="15">
        <f>'[1]61'!C28</f>
        <v>0</v>
      </c>
      <c r="D22" s="19">
        <f>'[1]61'!D28</f>
        <v>11400</v>
      </c>
      <c r="E22" s="15">
        <f>'[1]61'!E28</f>
        <v>0</v>
      </c>
      <c r="F22" s="16" t="str">
        <f>_xlfn.IFERROR(#REF!/E22*100," ")</f>
        <v> </v>
      </c>
      <c r="G22" s="16" t="str">
        <f>_xlfn.IFERROR(#REF!/C22*100," ")</f>
        <v> </v>
      </c>
    </row>
    <row r="23" spans="1:7" s="4" customFormat="1" ht="22.5" customHeight="1">
      <c r="A23" s="17">
        <v>5</v>
      </c>
      <c r="B23" s="18" t="s">
        <v>32</v>
      </c>
      <c r="C23" s="15">
        <f>'[1]61'!C29</f>
        <v>0</v>
      </c>
      <c r="D23" s="19">
        <f>'[1]61'!D29</f>
        <v>1553700</v>
      </c>
      <c r="E23" s="15">
        <f>'[1]61'!E29</f>
        <v>0</v>
      </c>
      <c r="F23" s="16" t="str">
        <f>_xlfn.IFERROR(#REF!/E23*100," ")</f>
        <v> </v>
      </c>
      <c r="G23" s="16" t="str">
        <f>_xlfn.IFERROR(#REF!/C23*100," ")</f>
        <v> </v>
      </c>
    </row>
    <row r="24" spans="1:7" s="4" customFormat="1" ht="22.5" customHeight="1">
      <c r="A24" s="17">
        <v>6</v>
      </c>
      <c r="B24" s="18" t="s">
        <v>33</v>
      </c>
      <c r="C24" s="15">
        <f>'[1]61'!C30</f>
        <v>0</v>
      </c>
      <c r="D24" s="19">
        <f>'[1]61'!D30</f>
        <v>4388973</v>
      </c>
      <c r="E24" s="15">
        <f>'[1]61'!E30</f>
        <v>0</v>
      </c>
      <c r="F24" s="16" t="str">
        <f>_xlfn.IFERROR(#REF!/E24*100," ")</f>
        <v> </v>
      </c>
      <c r="G24" s="16"/>
    </row>
    <row r="25" spans="1:7" s="4" customFormat="1" ht="28.5">
      <c r="A25" s="9" t="s">
        <v>34</v>
      </c>
      <c r="B25" s="10" t="s">
        <v>35</v>
      </c>
      <c r="C25" s="11">
        <f>'[1]61'!C31</f>
        <v>452065</v>
      </c>
      <c r="D25" s="11">
        <f>'[1]61'!D31</f>
        <v>3492250</v>
      </c>
      <c r="E25" s="11">
        <f>'[1]61'!E31</f>
        <v>849490</v>
      </c>
      <c r="F25" s="12">
        <f>_xlfn.IFERROR(E25/D25*100," ")</f>
        <v>24.325005369031427</v>
      </c>
      <c r="G25" s="12">
        <f>_xlfn.IFERROR(E25/C25*100," ")</f>
        <v>187.91324256467544</v>
      </c>
    </row>
    <row r="26" spans="1:7" s="4" customFormat="1" ht="37.5" customHeight="1">
      <c r="A26" s="9" t="s">
        <v>36</v>
      </c>
      <c r="B26" s="10" t="s">
        <v>37</v>
      </c>
      <c r="C26" s="11"/>
      <c r="D26" s="11"/>
      <c r="E26" s="11"/>
      <c r="F26" s="12" t="str">
        <f>_xlfn.IFERROR(E26/D26*100," ")</f>
        <v> </v>
      </c>
      <c r="G26" s="12" t="str">
        <f>_xlfn.IFERROR(E26/C26*100," ")</f>
        <v> </v>
      </c>
    </row>
    <row r="27" spans="1:7" s="4" customFormat="1" ht="15">
      <c r="A27" s="9" t="s">
        <v>38</v>
      </c>
      <c r="B27" s="10" t="s">
        <v>39</v>
      </c>
      <c r="C27" s="11">
        <v>111675</v>
      </c>
      <c r="D27" s="11">
        <v>1936800</v>
      </c>
      <c r="E27" s="11">
        <f>24569+433</f>
        <v>25002</v>
      </c>
      <c r="F27" s="12">
        <f>_xlfn.IFERROR(E27/D27*100," ")</f>
        <v>1.2908921933085502</v>
      </c>
      <c r="G27" s="12">
        <f>_xlfn.IFERROR(E27/C27*100," ")</f>
        <v>22.388179986568165</v>
      </c>
    </row>
    <row r="28" ht="15"/>
    <row r="29" ht="15"/>
  </sheetData>
  <sheetProtection/>
  <mergeCells count="9">
    <mergeCell ref="A1:D1"/>
    <mergeCell ref="E1:G1"/>
    <mergeCell ref="A2:G2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2019-10-23T02:43:29Z</dcterms:created>
  <dcterms:modified xsi:type="dcterms:W3CDTF">2019-10-23T08:42:37Z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