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2120" windowHeight="5490" tabRatio="754" firstSheet="2" activeTab="3"/>
  </bookViews>
  <sheets>
    <sheet name="ms10" sheetId="1" r:id="rId1"/>
    <sheet name="ms11" sheetId="2" r:id="rId2"/>
    <sheet name="ms12" sheetId="3" r:id="rId3"/>
    <sheet name="ms13" sheetId="4" r:id="rId4"/>
    <sheet name="ms14" sheetId="5" r:id="rId5"/>
    <sheet name="MS 15" sheetId="6" r:id="rId6"/>
    <sheet name="ms17" sheetId="7" r:id="rId7"/>
    <sheet name="ms18" sheetId="8" r:id="rId8"/>
    <sheet name="MS 19" sheetId="9" r:id="rId9"/>
    <sheet name="MS20" sheetId="10" r:id="rId10"/>
  </sheets>
  <definedNames>
    <definedName name="_xlnm.Print_Titles" localSheetId="5">'MS 15'!$7:$8</definedName>
    <definedName name="_xlnm.Print_Titles" localSheetId="2">'ms12'!$6:$6</definedName>
    <definedName name="_xlnm.Print_Titles" localSheetId="9">'MS20'!$6:$8</definedName>
  </definedNames>
  <calcPr fullCalcOnLoad="1"/>
</workbook>
</file>

<file path=xl/comments3.xml><?xml version="1.0" encoding="utf-8"?>
<comments xmlns="http://schemas.openxmlformats.org/spreadsheetml/2006/main">
  <authors>
    <author>minh</author>
  </authors>
  <commentList>
    <comment ref="B154" authorId="0">
      <text>
        <r>
          <rPr>
            <b/>
            <sz val="8"/>
            <rFont val="Tahoma"/>
            <family val="2"/>
          </rPr>
          <t>minh:</t>
        </r>
        <r>
          <rPr>
            <sz val="8"/>
            <rFont val="Tahoma"/>
            <family val="2"/>
          </rPr>
          <t xml:space="preserve">
tinh ca PLP va thu khac</t>
        </r>
      </text>
    </comment>
  </commentList>
</comments>
</file>

<file path=xl/comments6.xml><?xml version="1.0" encoding="utf-8"?>
<comments xmlns="http://schemas.openxmlformats.org/spreadsheetml/2006/main">
  <authors>
    <author>Thanh An</author>
    <author>THANHPHONGCOMPANY</author>
    <author>User</author>
  </authors>
  <commentList>
    <comment ref="Q9" authorId="0">
      <text>
        <r>
          <rPr>
            <b/>
            <sz val="8"/>
            <rFont val="Tahoma"/>
            <family val="2"/>
          </rPr>
          <t>Thanh An:</t>
        </r>
        <r>
          <rPr>
            <sz val="8"/>
            <rFont val="Tahoma"/>
            <family val="2"/>
          </rPr>
          <t xml:space="preserve">
+LCT:38,400,000</t>
        </r>
      </text>
    </comment>
    <comment ref="Q10" authorId="0">
      <text>
        <r>
          <rPr>
            <b/>
            <sz val="8"/>
            <rFont val="Tahoma"/>
            <family val="2"/>
          </rPr>
          <t>Thanh An:</t>
        </r>
        <r>
          <rPr>
            <sz val="8"/>
            <rFont val="Tahoma"/>
            <family val="2"/>
          </rPr>
          <t xml:space="preserve">
+LCT:188.400.000
</t>
        </r>
      </text>
    </comment>
    <comment ref="G12" authorId="1">
      <text>
        <r>
          <rPr>
            <b/>
            <sz val="9"/>
            <rFont val="Tahoma"/>
            <family val="2"/>
          </rPr>
          <t>THANHPHONGCOMPANY:</t>
        </r>
        <r>
          <rPr>
            <sz val="9"/>
            <rFont val="Tahoma"/>
            <family val="2"/>
          </rPr>
          <t xml:space="preserve">
+152800000</t>
        </r>
      </text>
    </comment>
    <comment ref="M12" authorId="0">
      <text>
        <r>
          <rPr>
            <b/>
            <sz val="8"/>
            <rFont val="Tahoma"/>
            <family val="2"/>
          </rPr>
          <t>Thanh An:</t>
        </r>
        <r>
          <rPr>
            <sz val="8"/>
            <rFont val="Tahoma"/>
            <family val="2"/>
          </rPr>
          <t xml:space="preserve">
LCT:4.073.528.344.393</t>
        </r>
      </text>
    </comment>
    <comment ref="Q12" authorId="0">
      <text>
        <r>
          <rPr>
            <b/>
            <sz val="8"/>
            <rFont val="Tahoma"/>
            <family val="2"/>
          </rPr>
          <t>Thanh An:</t>
        </r>
        <r>
          <rPr>
            <sz val="8"/>
            <rFont val="Tahoma"/>
            <family val="2"/>
          </rPr>
          <t xml:space="preserve">
+LCT:1.288.748.772</t>
        </r>
      </text>
    </comment>
    <comment ref="R14" authorId="1">
      <text>
        <r>
          <rPr>
            <b/>
            <sz val="9"/>
            <rFont val="Tahoma"/>
            <family val="2"/>
          </rPr>
          <t>THANHPHONGCOMPANY:</t>
        </r>
        <r>
          <rPr>
            <sz val="9"/>
            <rFont val="Tahoma"/>
            <family val="2"/>
          </rPr>
          <t xml:space="preserve">
xem lại</t>
        </r>
      </text>
    </comment>
    <comment ref="Q17" authorId="0">
      <text>
        <r>
          <rPr>
            <b/>
            <sz val="8"/>
            <rFont val="Tahoma"/>
            <family val="2"/>
          </rPr>
          <t>Thanh An:</t>
        </r>
        <r>
          <rPr>
            <sz val="8"/>
            <rFont val="Tahoma"/>
            <family val="2"/>
          </rPr>
          <t xml:space="preserve">
LCT:229.909.780</t>
        </r>
      </text>
    </comment>
    <comment ref="Q18" authorId="0">
      <text>
        <r>
          <rPr>
            <b/>
            <sz val="8"/>
            <rFont val="Tahoma"/>
            <family val="2"/>
          </rPr>
          <t>Thanh An:</t>
        </r>
        <r>
          <rPr>
            <sz val="8"/>
            <rFont val="Tahoma"/>
            <family val="2"/>
          </rPr>
          <t xml:space="preserve">
+LCT:6.008.600.000</t>
        </r>
      </text>
    </comment>
    <comment ref="Q23" authorId="0">
      <text>
        <r>
          <rPr>
            <b/>
            <sz val="8"/>
            <rFont val="Tahoma"/>
            <family val="2"/>
          </rPr>
          <t>Thanh An:</t>
        </r>
        <r>
          <rPr>
            <sz val="8"/>
            <rFont val="Tahoma"/>
            <family val="2"/>
          </rPr>
          <t xml:space="preserve">
+LCT:1.422.416.436</t>
        </r>
      </text>
    </comment>
    <comment ref="K27" authorId="0">
      <text>
        <r>
          <rPr>
            <b/>
            <sz val="8"/>
            <rFont val="Tahoma"/>
            <family val="2"/>
          </rPr>
          <t>Thanh An:</t>
        </r>
        <r>
          <rPr>
            <sz val="8"/>
            <rFont val="Tahoma"/>
            <family val="2"/>
          </rPr>
          <t xml:space="preserve">
+LCT:112.217.325.610</t>
        </r>
      </text>
    </comment>
    <comment ref="Q28" authorId="0">
      <text>
        <r>
          <rPr>
            <b/>
            <sz val="8"/>
            <rFont val="Tahoma"/>
            <family val="2"/>
          </rPr>
          <t>+LCT:679.000.000</t>
        </r>
        <r>
          <rPr>
            <sz val="8"/>
            <rFont val="Tahoma"/>
            <family val="2"/>
          </rPr>
          <t xml:space="preserve">
</t>
        </r>
      </text>
    </comment>
    <comment ref="Q30" authorId="0">
      <text>
        <r>
          <rPr>
            <b/>
            <sz val="8"/>
            <rFont val="Tahoma"/>
            <family val="2"/>
          </rPr>
          <t>Thanh An:</t>
        </r>
        <r>
          <rPr>
            <sz val="8"/>
            <rFont val="Tahoma"/>
            <family val="2"/>
          </rPr>
          <t xml:space="preserve">
+ LCT: 60.176.603</t>
        </r>
      </text>
    </comment>
    <comment ref="Q31" authorId="0">
      <text>
        <r>
          <rPr>
            <b/>
            <sz val="8"/>
            <rFont val="Tahoma"/>
            <family val="2"/>
          </rPr>
          <t>Thanh An:</t>
        </r>
        <r>
          <rPr>
            <sz val="8"/>
            <rFont val="Tahoma"/>
            <family val="2"/>
          </rPr>
          <t xml:space="preserve">
+LCT:660.951.000</t>
        </r>
      </text>
    </comment>
    <comment ref="B32" authorId="2">
      <text>
        <r>
          <rPr>
            <b/>
            <sz val="8"/>
            <rFont val="Tahoma"/>
            <family val="2"/>
          </rPr>
          <t>User:</t>
        </r>
        <r>
          <rPr>
            <sz val="8"/>
            <rFont val="Tahoma"/>
            <family val="2"/>
          </rPr>
          <t xml:space="preserve">
+50000000</t>
        </r>
      </text>
    </comment>
  </commentList>
</comments>
</file>

<file path=xl/comments7.xml><?xml version="1.0" encoding="utf-8"?>
<comments xmlns="http://schemas.openxmlformats.org/spreadsheetml/2006/main">
  <authors>
    <author>Ha Thi Bich Thuy</author>
  </authors>
  <commentList>
    <comment ref="V6" authorId="0">
      <text>
        <r>
          <rPr>
            <b/>
            <sz val="8"/>
            <rFont val="Tahoma"/>
            <family val="2"/>
          </rPr>
          <t>Ha Thi Bich Thuy:</t>
        </r>
        <r>
          <rPr>
            <sz val="8"/>
            <rFont val="Tahoma"/>
            <family val="2"/>
          </rPr>
          <t xml:space="preserve">
Unhide các cột ẩn sẽ thấy dự toán NSTW và NSĐP tách riêng đối với nguồn sự nghiệp</t>
        </r>
      </text>
    </comment>
    <comment ref="C8" authorId="0">
      <text>
        <r>
          <rPr>
            <b/>
            <sz val="8"/>
            <rFont val="Tahoma"/>
            <family val="2"/>
          </rPr>
          <t>Ha Thi Bich Thuy:</t>
        </r>
        <r>
          <rPr>
            <sz val="8"/>
            <rFont val="Tahoma"/>
            <family val="2"/>
          </rPr>
          <t xml:space="preserve">
ko thực hiện DA Đào tạo nguồn nhân lực côn nghệ  thông tin của CT GDĐT: 700trđ.
ko thực hiện DT quân y kết hợp- CT Y tế : 114 trđ</t>
        </r>
      </text>
    </comment>
    <comment ref="Q9" authorId="0">
      <text>
        <r>
          <rPr>
            <b/>
            <sz val="8"/>
            <rFont val="Tahoma"/>
            <family val="2"/>
          </rPr>
          <t>Ha Thi Bich Thuy:</t>
        </r>
        <r>
          <rPr>
            <sz val="8"/>
            <rFont val="Tahoma"/>
            <family val="2"/>
          </rPr>
          <t xml:space="preserve">
Bao gồm 448.600.000đ của CT Việc làm (ĐTSC) số do KB đổ về</t>
        </r>
      </text>
    </comment>
    <comment ref="Y9" authorId="0">
      <text>
        <r>
          <rPr>
            <b/>
            <sz val="8"/>
            <rFont val="Tahoma"/>
            <family val="2"/>
          </rPr>
          <t>Ha Thi Bich Thuy:</t>
        </r>
        <r>
          <rPr>
            <sz val="8"/>
            <rFont val="Tahoma"/>
            <family val="2"/>
          </rPr>
          <t xml:space="preserve">
lấy số p.QH  do QH gồm 24 QH, ko thể áp dụng hàm IF như khối TP là xài hết NSTW rùi đến NSĐP</t>
        </r>
      </text>
    </comment>
    <comment ref="C14" authorId="0">
      <text>
        <r>
          <rPr>
            <b/>
            <sz val="8"/>
            <rFont val="Tahoma"/>
            <family val="2"/>
          </rPr>
          <t>Ha Thi Bich Thuy:</t>
        </r>
        <r>
          <rPr>
            <sz val="8"/>
            <rFont val="Tahoma"/>
            <family val="2"/>
          </rPr>
          <t xml:space="preserve">
Tổng CT là 10.230trđ, do ko thực hiện CT Đào tạ nguồn nhân lực công nghệ thông tin …700trđ nên còn 9.530 trđ</t>
        </r>
      </text>
    </comment>
    <comment ref="H17" authorId="0">
      <text>
        <r>
          <rPr>
            <b/>
            <sz val="8"/>
            <rFont val="Tahoma"/>
            <family val="2"/>
          </rPr>
          <t>Ha Thi Bich Thuy:</t>
        </r>
        <r>
          <rPr>
            <sz val="8"/>
            <rFont val="Tahoma"/>
            <family val="2"/>
          </rPr>
          <t xml:space="preserve">
Chênh lệch so với cuốn DT 0,2 triệu do trong cuốn DT làm tròn hàng triệu 54, 8 thành 55</t>
        </r>
      </text>
    </comment>
    <comment ref="C19" authorId="0">
      <text>
        <r>
          <rPr>
            <b/>
            <sz val="8"/>
            <rFont val="Tahoma"/>
            <family val="2"/>
          </rPr>
          <t>Ha Thi Bich Thuy:</t>
        </r>
        <r>
          <rPr>
            <sz val="8"/>
            <rFont val="Tahoma"/>
            <family val="2"/>
          </rPr>
          <t xml:space="preserve">
ko thực hiện DT quân y kết hợ: 114 trđồng</t>
        </r>
      </text>
    </comment>
    <comment ref="W20" authorId="0">
      <text>
        <r>
          <rPr>
            <b/>
            <sz val="8"/>
            <rFont val="Tahoma"/>
            <family val="2"/>
          </rPr>
          <t>Ha Thi Bich Thuy:</t>
        </r>
        <r>
          <rPr>
            <sz val="8"/>
            <rFont val="Tahoma"/>
            <family val="2"/>
          </rPr>
          <t xml:space="preserve">
Vốn NSTW</t>
        </r>
      </text>
    </comment>
    <comment ref="R28" authorId="0">
      <text>
        <r>
          <rPr>
            <b/>
            <sz val="8"/>
            <rFont val="Tahoma"/>
            <family val="2"/>
          </rPr>
          <t>Ha Thi Bich Thuy:</t>
        </r>
        <r>
          <rPr>
            <sz val="8"/>
            <rFont val="Tahoma"/>
            <family val="2"/>
          </rPr>
          <t xml:space="preserve">
vốn đầu tư NSTW</t>
        </r>
      </text>
    </comment>
  </commentList>
</comments>
</file>

<file path=xl/sharedStrings.xml><?xml version="1.0" encoding="utf-8"?>
<sst xmlns="http://schemas.openxmlformats.org/spreadsheetml/2006/main" count="1307" uniqueCount="640">
  <si>
    <t>TỶ LỆ PHẦN TRĂM (%) PHÂN CHIA CÁC KHOẢN THU</t>
  </si>
  <si>
    <t xml:space="preserve"> </t>
  </si>
  <si>
    <t>S
T
T</t>
  </si>
  <si>
    <t>Quận Huyện</t>
  </si>
  <si>
    <t>Thuế GTGT</t>
  </si>
  <si>
    <t>Thuế TNDN</t>
  </si>
  <si>
    <t>Thuế nhà đất</t>
  </si>
  <si>
    <t>(%)</t>
  </si>
  <si>
    <t>Phú Nhuận</t>
  </si>
  <si>
    <t>GòVấp</t>
  </si>
  <si>
    <t>Bình Thạnh</t>
  </si>
  <si>
    <t>Tân Bình</t>
  </si>
  <si>
    <t>Tân Phú</t>
  </si>
  <si>
    <t>Bình Tân</t>
  </si>
  <si>
    <t>Thủ Đức</t>
  </si>
  <si>
    <t>Củ Chi</t>
  </si>
  <si>
    <t>Hốc Môn</t>
  </si>
  <si>
    <t>Bình Chánh</t>
  </si>
  <si>
    <t>Nhà Bè</t>
  </si>
  <si>
    <t>Cần Giờ</t>
  </si>
  <si>
    <t>CHO NGÂN SÁCH TỪNG PHƯỜNG XÃ NĂM 2011</t>
  </si>
  <si>
    <t>Chi tiết theo các sắc thuế (1)</t>
  </si>
  <si>
    <t>Phường Tân Định</t>
  </si>
  <si>
    <t>Phường Đa Kao</t>
  </si>
  <si>
    <t>Phường Bến Nghé</t>
  </si>
  <si>
    <t>Phường Bến Thành</t>
  </si>
  <si>
    <t>Phường Nguyễn Thái Bình</t>
  </si>
  <si>
    <t>Phường Phạm Ngũ Lão</t>
  </si>
  <si>
    <t>Phường Cầu Ông Lãnh</t>
  </si>
  <si>
    <t>Phường Cô Giang</t>
  </si>
  <si>
    <t>Phường Nguyễn Cư Trinh</t>
  </si>
  <si>
    <t>Phường Cầu Kho</t>
  </si>
  <si>
    <t>Phường An Phú</t>
  </si>
  <si>
    <t>Phường Thảo Điền</t>
  </si>
  <si>
    <t>Phường An Khánh</t>
  </si>
  <si>
    <t>Phường Bình Khánh</t>
  </si>
  <si>
    <t>Phường Bình An</t>
  </si>
  <si>
    <t>Phường Thủ Thiêm</t>
  </si>
  <si>
    <t>Phường An Lợi Đông</t>
  </si>
  <si>
    <t>Phường Bình Trưng Tây</t>
  </si>
  <si>
    <t>Phường Bình Trưng Đông</t>
  </si>
  <si>
    <t>Phường Cát Lái</t>
  </si>
  <si>
    <t>Phường Thạnh Mỹ Lợi</t>
  </si>
  <si>
    <t>Phường 01</t>
  </si>
  <si>
    <t>Phường 02</t>
  </si>
  <si>
    <t>Phường 03</t>
  </si>
  <si>
    <t>Phường 04</t>
  </si>
  <si>
    <t>Phường 05</t>
  </si>
  <si>
    <t>Phường 06</t>
  </si>
  <si>
    <t>Phường 07</t>
  </si>
  <si>
    <t>Phường 08</t>
  </si>
  <si>
    <t>Phường 09</t>
  </si>
  <si>
    <t>Phường 10</t>
  </si>
  <si>
    <t>Phường 11</t>
  </si>
  <si>
    <t>Phường 12</t>
  </si>
  <si>
    <t>Phường 13</t>
  </si>
  <si>
    <t>Phường 14</t>
  </si>
  <si>
    <t>Phường 15</t>
  </si>
  <si>
    <t>Phường 16</t>
  </si>
  <si>
    <t>Phường 18</t>
  </si>
  <si>
    <t>Phường Phú Mỹ</t>
  </si>
  <si>
    <t>Phường Phú Thuận</t>
  </si>
  <si>
    <t>Phường Tân Phú</t>
  </si>
  <si>
    <t>Phường Tân Thuận Đông</t>
  </si>
  <si>
    <t>Phường Bình Thuận</t>
  </si>
  <si>
    <t>Phường Tân Thuận Tây</t>
  </si>
  <si>
    <t>Phường Tân Kiểng</t>
  </si>
  <si>
    <t>Phường Tân Quy</t>
  </si>
  <si>
    <t>Phường Tân Phong</t>
  </si>
  <si>
    <t>Phường Tân Hưng</t>
  </si>
  <si>
    <t>Phường Phước Long A</t>
  </si>
  <si>
    <t>Phường Phước Long B</t>
  </si>
  <si>
    <t>Phường Tăng Nhơn Phú A</t>
  </si>
  <si>
    <t>Phường Tăng Nhơn Phú B</t>
  </si>
  <si>
    <t>Phường Long Trường</t>
  </si>
  <si>
    <t>Phường Trường Thạnh</t>
  </si>
  <si>
    <t>Phường Phước Bình</t>
  </si>
  <si>
    <t>Phường Hiệp Phú</t>
  </si>
  <si>
    <t>Phường Long Thạnh Mỹ</t>
  </si>
  <si>
    <t>Phường Long Bình</t>
  </si>
  <si>
    <t>Phường Long Phước</t>
  </si>
  <si>
    <t>Phường Phú Hữu</t>
  </si>
  <si>
    <t>Phường Tân Thới Nhất</t>
  </si>
  <si>
    <t>Phường Đông Hưng Thuận</t>
  </si>
  <si>
    <t>Phường An Phú Đông</t>
  </si>
  <si>
    <t>Phường Trung Mỹ Tây</t>
  </si>
  <si>
    <t>Phường Tân Chánh Hiệp</t>
  </si>
  <si>
    <t>Phường Thạnh Lộc</t>
  </si>
  <si>
    <t>Phường Thạnh Xuân</t>
  </si>
  <si>
    <t>Phường Hiệp Thành</t>
  </si>
  <si>
    <t>Phường Thới An</t>
  </si>
  <si>
    <t>Phường Tân Thới Hiệp</t>
  </si>
  <si>
    <t>Phường Tân Hưng Thuận</t>
  </si>
  <si>
    <t>Phường 17</t>
  </si>
  <si>
    <t>Phường Tân Sơn Nhì</t>
  </si>
  <si>
    <t>Phường Tây Thạnh</t>
  </si>
  <si>
    <t>Phường Sơn Kỳ</t>
  </si>
  <si>
    <t>Phường Tân Quý</t>
  </si>
  <si>
    <t>Phường Tân Thành</t>
  </si>
  <si>
    <t>Phường Phú Thọ Hòa</t>
  </si>
  <si>
    <t>Phường Phú Thạnh</t>
  </si>
  <si>
    <t>Phường Phú Trung</t>
  </si>
  <si>
    <t>Phường Hòa Thạnh</t>
  </si>
  <si>
    <t>Phường Hiệp Tân</t>
  </si>
  <si>
    <t>Phường Tân Thới Hòa</t>
  </si>
  <si>
    <t>Phường 19</t>
  </si>
  <si>
    <t>Phường 21</t>
  </si>
  <si>
    <t>Phường 22</t>
  </si>
  <si>
    <t>Phường 24</t>
  </si>
  <si>
    <t>Phường 25</t>
  </si>
  <si>
    <t>Phường 26</t>
  </si>
  <si>
    <t>Phường 27</t>
  </si>
  <si>
    <t>Phường 28</t>
  </si>
  <si>
    <t>Phường Linh Đông</t>
  </si>
  <si>
    <t>Phường Hiệp Bình Chánh</t>
  </si>
  <si>
    <t>Phường Hiệp Bình Phước</t>
  </si>
  <si>
    <t>Phường Tam Phú</t>
  </si>
  <si>
    <t>Phường Linh Xuân</t>
  </si>
  <si>
    <t>Phường Linh Chiểu</t>
  </si>
  <si>
    <t>Phường Trường Thọ</t>
  </si>
  <si>
    <t>Phường Bình Chiểu</t>
  </si>
  <si>
    <t>Phường Linh Tây</t>
  </si>
  <si>
    <t>Phường Bình Thọ</t>
  </si>
  <si>
    <t>Phường Tam Bình</t>
  </si>
  <si>
    <t>Phường Linh Trung</t>
  </si>
  <si>
    <t>Phường Bình Hưng Hòa</t>
  </si>
  <si>
    <t>Phường Bình Hưng Hòa A</t>
  </si>
  <si>
    <t>Phường Bình Hưng Hòa B</t>
  </si>
  <si>
    <t>Phường Bình Trị Đông</t>
  </si>
  <si>
    <t>Phường Bình Trị Đông A</t>
  </si>
  <si>
    <t>Phường Bình Trị Đông B</t>
  </si>
  <si>
    <t>Phường Tân Tạo</t>
  </si>
  <si>
    <t>Phường Tân Tạo A</t>
  </si>
  <si>
    <t>Phường An Lạc</t>
  </si>
  <si>
    <t>Phường An Lạc A</t>
  </si>
  <si>
    <t>Thị trấn Củ Chi</t>
  </si>
  <si>
    <t>Xã Phú Hòa Đông</t>
  </si>
  <si>
    <t>Xã Tân Thạnh Đông</t>
  </si>
  <si>
    <t>Xã Tân Thạnh Tây</t>
  </si>
  <si>
    <t>Xã Trung An</t>
  </si>
  <si>
    <t>Xã Phước Vĩnh An</t>
  </si>
  <si>
    <t>Xã Hòa Phú</t>
  </si>
  <si>
    <t>Xã Tân An Hội</t>
  </si>
  <si>
    <t>Xã Tân Thông Hội</t>
  </si>
  <si>
    <t>Xã Tân Phú Trung</t>
  </si>
  <si>
    <t>Xã Thái Mỹ</t>
  </si>
  <si>
    <t>Xã Phước Thạnh</t>
  </si>
  <si>
    <t>Xã An Nhơn Tây</t>
  </si>
  <si>
    <t>Xã Trung Lập Thượng</t>
  </si>
  <si>
    <t>Xã Phú Mỹ Hưng</t>
  </si>
  <si>
    <t>Xã An Phú</t>
  </si>
  <si>
    <t>Xã Nhuận Đức</t>
  </si>
  <si>
    <t>Xã Phạm Văn Cội</t>
  </si>
  <si>
    <t>Xã Bình Mỹ</t>
  </si>
  <si>
    <t>Xã Phước Hiệp</t>
  </si>
  <si>
    <t>Xã Trung Lập Hạ</t>
  </si>
  <si>
    <t>Thị trấn Hóc Môn</t>
  </si>
  <si>
    <t>Xã Tân Thới Nhì</t>
  </si>
  <si>
    <t>Xã Tân Hiệp</t>
  </si>
  <si>
    <t>Xã Thới Tam Thôn</t>
  </si>
  <si>
    <t>Xã Đông Thạnh</t>
  </si>
  <si>
    <t>Xã Nhị Bình</t>
  </si>
  <si>
    <t>Xã Xuân Thới Sơn</t>
  </si>
  <si>
    <t>Xã Tân Xuân</t>
  </si>
  <si>
    <t>Xã Trung Chánh</t>
  </si>
  <si>
    <t>Xã Xuân Thới Thượng</t>
  </si>
  <si>
    <t>Xã Xuân Thới Đông</t>
  </si>
  <si>
    <t>Xã Bà Điểm</t>
  </si>
  <si>
    <t>Xã Bình Hưng</t>
  </si>
  <si>
    <t>Xã Phong Phú</t>
  </si>
  <si>
    <t>Xã Đa Phước</t>
  </si>
  <si>
    <t>Xã Quy Đức</t>
  </si>
  <si>
    <t>Xã Hưng Long</t>
  </si>
  <si>
    <t>Xã Tân Quý Tây</t>
  </si>
  <si>
    <t>Xã Bình Chánh</t>
  </si>
  <si>
    <t>Xã Vĩnh Lộc A</t>
  </si>
  <si>
    <t>Xã Vĩnh Lộc B</t>
  </si>
  <si>
    <t>Xã Phạm Văn Hai</t>
  </si>
  <si>
    <t>Xã Lê Minh Xuân</t>
  </si>
  <si>
    <t>Xã Bình Lợi</t>
  </si>
  <si>
    <t>Xã Tân Nhựt</t>
  </si>
  <si>
    <t>Thị Trấn Tân Túc</t>
  </si>
  <si>
    <t>Xã Tân Kiên</t>
  </si>
  <si>
    <t>Xã An Phú Tây</t>
  </si>
  <si>
    <t>Thị trấn Nhà Bè</t>
  </si>
  <si>
    <t>Xã Phú Xuân</t>
  </si>
  <si>
    <t>Xã Phước Kiển</t>
  </si>
  <si>
    <t>Xã Phước Lộc</t>
  </si>
  <si>
    <t>Xã Nhơn Đức</t>
  </si>
  <si>
    <t>Xã Long Thới</t>
  </si>
  <si>
    <t>Xã Hiệp Phước</t>
  </si>
  <si>
    <t>Thị Trấn Cần Thạnh</t>
  </si>
  <si>
    <t>Xã Long Hòa</t>
  </si>
  <si>
    <t>Xã Lý Nhơn</t>
  </si>
  <si>
    <t>Xã Thạnh An</t>
  </si>
  <si>
    <t>Xã Tam Thôn Hiệp</t>
  </si>
  <si>
    <t>Xã Bình Khánh</t>
  </si>
  <si>
    <t>Xã An Thới Đông</t>
  </si>
  <si>
    <t>Mẫu số 19/CKTC-NSĐP</t>
  </si>
  <si>
    <t>TỶ LỆ PHẦN TRĂM (%) PHÂN CHIA CÁC KHOẢN THU CHO NGÂN SÁCH</t>
  </si>
  <si>
    <t>Các sắc thuế phân chia theo tỷ lệ %</t>
  </si>
  <si>
    <t>Các sắc thuế điều tiết NSQH 100%</t>
  </si>
  <si>
    <t>Chi tiết theo từng khoản thu</t>
  </si>
  <si>
    <t>Chi từ nguồn bổ sung có mục tiêu từ NSTW</t>
  </si>
  <si>
    <t>QUYẾT TOÁN CHI NGÂN SÁCH ĐỊA PHƯƠNG NĂM 2011</t>
  </si>
  <si>
    <t>Thuế giá
 trị gia tăng thu từ khu vực công thương nghiệp và dịch vụ ngoài quốc doanh</t>
  </si>
  <si>
    <t>Thuế thu 
nhập doanh nghiệpthu từ khu vực công thương nghiệp và dịch vụ ngoài quốc doanh</t>
  </si>
  <si>
    <t>Thuế môn bài, Thuế Tài nguyên của các doanh nghiệp, HTX thuộc chi cục Thuế quản lý, Thu khác thuế Công thương nghiệp, Thuế nhà đất,  Thuế sử dụng đất nông nghiệp, Phí - lệ phí, thu khác ngân sách</t>
  </si>
  <si>
    <r>
      <t xml:space="preserve">CẤP QUẬN, HUYỆN, THỊ XÃ, THÀNH PHỐ THUỘC TỈNH NĂM 2011
</t>
    </r>
    <r>
      <rPr>
        <i/>
        <sz val="12"/>
        <rFont val="Times New Roman"/>
        <family val="1"/>
      </rPr>
      <t>(Kèm theo Quyết định số _______/QĐ-UBND ngày __/__/2013 của Ủy ban nhân dân TP.HCM)</t>
    </r>
  </si>
  <si>
    <t>Phí, Lệ phí, Thu khác ngân sách xã</t>
  </si>
  <si>
    <t xml:space="preserve">Thuế sử dụng đất nông nghiệp thu từ hộ gia đình </t>
  </si>
  <si>
    <t>Miễn thu</t>
  </si>
  <si>
    <t>Tỷ trọng lệ phí 
trước bạ 
Nhà, đất
(%)</t>
  </si>
  <si>
    <t xml:space="preserve"> Lệ phí trước bạ nhà, đất</t>
  </si>
  <si>
    <t xml:space="preserve">Thuế môn bài thu từ cá nhân, hộ kinh doanh, thuế nhà đất. </t>
  </si>
  <si>
    <t>Chương trình Giảm nghèo</t>
  </si>
  <si>
    <t>Chương trình Dân số và kế hoạch hoá gia đình</t>
  </si>
  <si>
    <t>Chương trình Nước sạch và vệ sinh môi trường nông thôn</t>
  </si>
  <si>
    <t>Chương trình Vệ sinh an toàn thực phẩm</t>
  </si>
  <si>
    <t>Chương trình Về Việc làm</t>
  </si>
  <si>
    <t>QUYẾT TOÁN CHI NGÂN SÁCH CHO CÁC DỰ ÁN, CHƯƠNG TRÌNH MỤC TIÊU QUỐC GIA VÀ MỘT SỐ MỤC TIÊU  NHIỆM VỤ KHÁC 
DO ĐỊA PHƯƠNG THỰC HIỆN NĂM 2011</t>
  </si>
  <si>
    <t>Mẫu số 12/CKTC-NSĐP</t>
  </si>
  <si>
    <t>NỘI DUNG</t>
  </si>
  <si>
    <t>TỔNG CÁC KHOẢN THU CÂN ĐỐI NGÂN SÁCH</t>
  </si>
  <si>
    <t>Thu từ SXKD trong nước</t>
  </si>
  <si>
    <t>Thu từ DNNN trung ương</t>
  </si>
  <si>
    <t>1.1</t>
  </si>
  <si>
    <t>Thuế GTGT hàng sản xuất KD trong nước</t>
  </si>
  <si>
    <t>1.2</t>
  </si>
  <si>
    <t>Thuế TTĐB hàng SX trong nước</t>
  </si>
  <si>
    <t>1.3</t>
  </si>
  <si>
    <t>Thuế thu nhập doanh nghiệp</t>
  </si>
  <si>
    <t>Tr.đó: - Từ các đơn vị hạch toán toàn ngành</t>
  </si>
  <si>
    <t>-Từ các hoạt động thăm dò, phát triển mỏ và khai thác dầu khí</t>
  </si>
  <si>
    <t>-Từ cá hoạt động chuyển quyền sử dụng đất và chuyển quyền thuê đất</t>
  </si>
  <si>
    <t>1.4</t>
  </si>
  <si>
    <t>Thu nhập sau thuế thu nhập doanh nghiệp</t>
  </si>
  <si>
    <t>-Từ quảng cáo truyền hình</t>
  </si>
  <si>
    <t>1.5</t>
  </si>
  <si>
    <t>Thuế tài nguyên</t>
  </si>
  <si>
    <t>Tr.đó: Khí đồng hành</t>
  </si>
  <si>
    <t>1.6</t>
  </si>
  <si>
    <t>Thuế môn bài</t>
  </si>
  <si>
    <t>1.7</t>
  </si>
  <si>
    <t>Thu sử dụng vốn ngân sách</t>
  </si>
  <si>
    <t>1.8</t>
  </si>
  <si>
    <t>Thu khác</t>
  </si>
  <si>
    <t>Thu từ các doanh nghiệp nhà nước địa phương</t>
  </si>
  <si>
    <t>2.1</t>
  </si>
  <si>
    <t>Thuế giá trị gia tăng hàng sản xuất KD trong nước</t>
  </si>
  <si>
    <t>2.2</t>
  </si>
  <si>
    <t>Thuế tiêu thụ đặc biệt hàng SX trong nước</t>
  </si>
  <si>
    <t>2.3</t>
  </si>
  <si>
    <t>Tr.đó: từ hoạt dộng chuyển quyền sử dụng đất và chuyển quyền thuê đất</t>
  </si>
  <si>
    <t>2.4</t>
  </si>
  <si>
    <t>Tr.đó: - Từ quảng cáo TH</t>
  </si>
  <si>
    <t>2.5</t>
  </si>
  <si>
    <t>2.6</t>
  </si>
  <si>
    <t>2.7</t>
  </si>
  <si>
    <t>2.8</t>
  </si>
  <si>
    <t>Thu từ doanh nghiệp có vốn đầu tư nước ngoài</t>
  </si>
  <si>
    <t>3.1</t>
  </si>
  <si>
    <t>Tr.đó: Thuế GTGT từ hoạt động thăm dò, phát triển mỏ và khai thác dầu khí</t>
  </si>
  <si>
    <t>3.2</t>
  </si>
  <si>
    <t>3.3</t>
  </si>
  <si>
    <t>Tr.đó: - Thuế TNDN từ hoạt động chuyển quyền sử dụng đất và chuyển quyền thuê đất</t>
  </si>
  <si>
    <t>- Thuế TNDN từ hoạt động thăm dò, phát triển mỏ và khai thác dầu khí</t>
  </si>
  <si>
    <t>3.4</t>
  </si>
  <si>
    <t>Thuế chuyển thu nhập ra nước ngoài</t>
  </si>
  <si>
    <t>Tr.đó: Thu từ hoạt động thăm dò, phát triển mỏ và khai thác dầu khí</t>
  </si>
  <si>
    <t>3.5</t>
  </si>
  <si>
    <t>Tr.đó: tài nguyên khí</t>
  </si>
  <si>
    <t>3.6</t>
  </si>
  <si>
    <t>3.7</t>
  </si>
  <si>
    <t>Thu tiền thuê mặt đất, mặt nuớc, mặt biển</t>
  </si>
  <si>
    <t>3.8</t>
  </si>
  <si>
    <t>Thu từ khí thiên nhiên</t>
  </si>
  <si>
    <t>3.9</t>
  </si>
  <si>
    <t>Thu từ khu vực ngoài quốc doanh</t>
  </si>
  <si>
    <t>4.1</t>
  </si>
  <si>
    <t>4.2</t>
  </si>
  <si>
    <t>4.3</t>
  </si>
  <si>
    <t>Tr.đó: -Từ hoạt động chuyển quyền sử dụng đất và chuyển quyền thuê đất</t>
  </si>
  <si>
    <t>4.4</t>
  </si>
  <si>
    <t>Thu sử dụng vốn</t>
  </si>
  <si>
    <t>4.5</t>
  </si>
  <si>
    <t>4.6</t>
  </si>
  <si>
    <t>4.7</t>
  </si>
  <si>
    <t>Thuế sử dụng đất nông nghiệp</t>
  </si>
  <si>
    <t>Thuế thu nhập cá nhân</t>
  </si>
  <si>
    <t>Lệ phí trước bạ</t>
  </si>
  <si>
    <t>Phí xăng dầu</t>
  </si>
  <si>
    <t>Thu phí, lệ phí</t>
  </si>
  <si>
    <t>9.1</t>
  </si>
  <si>
    <t>Thu phí, lệ phí TW</t>
  </si>
  <si>
    <t>9.2</t>
  </si>
  <si>
    <t>Thu phí, lệ phí địa phương</t>
  </si>
  <si>
    <t>Các khoản thu về nhà đất</t>
  </si>
  <si>
    <t>10.1</t>
  </si>
  <si>
    <t>10.2</t>
  </si>
  <si>
    <t>Thuế chuyển quyền sử dụng đất</t>
  </si>
  <si>
    <t>10.3</t>
  </si>
  <si>
    <t>Thu tiền cho thuê mặt đất, mặt nước</t>
  </si>
  <si>
    <t>10.4</t>
  </si>
  <si>
    <t>Thu tiền sử dụng đất và giao đất trồng rừng</t>
  </si>
  <si>
    <t>10.5</t>
  </si>
  <si>
    <t>Thu tiền bán nhà và thuê nhà ở thuộc SHNN</t>
  </si>
  <si>
    <t>Thu sự nghiệp (không kể thu tại xã)</t>
  </si>
  <si>
    <t>Thu tại xã</t>
  </si>
  <si>
    <t>12.1</t>
  </si>
  <si>
    <t>Thu từ quỹ đất công ích và đất công xã</t>
  </si>
  <si>
    <t>Tr.đó: Thu đền bù thiệt hại khi N.nước thu hồi đất</t>
  </si>
  <si>
    <t>12.2</t>
  </si>
  <si>
    <t>Thu sự nghiệp do xã quản lý</t>
  </si>
  <si>
    <t>12.3</t>
  </si>
  <si>
    <t>Thu hồi khoản chi năm trước (xã)</t>
  </si>
  <si>
    <t>12.4</t>
  </si>
  <si>
    <t>Thu phạt, tịch thu (xã)</t>
  </si>
  <si>
    <t>12.5</t>
  </si>
  <si>
    <t>Thu khác (xã)</t>
  </si>
  <si>
    <t>Thu từ quỹ đất công ích và đất công (tỉnh, huyện)</t>
  </si>
  <si>
    <t>Thu tiền phạt (không kể phạt tại xã)</t>
  </si>
  <si>
    <t>Tr.đó: Phạt ATGT</t>
  </si>
  <si>
    <t>Thu tịch thu (không kể tịch thu tại xã)</t>
  </si>
  <si>
    <t>Tr.đó: Tịch thu chống lậu</t>
  </si>
  <si>
    <t>Thu tiền bán hàng hóa và vật tư dự trữ</t>
  </si>
  <si>
    <t>Thu tiền bán cây đứng</t>
  </si>
  <si>
    <t>12.6</t>
  </si>
  <si>
    <t>Thu bán tài sản</t>
  </si>
  <si>
    <t>12.7</t>
  </si>
  <si>
    <t>Thu thanh lý nhà làm việc</t>
  </si>
  <si>
    <t>12.8</t>
  </si>
  <si>
    <t>Thu hồi các khoản chi năm trước</t>
  </si>
  <si>
    <t>12.9</t>
  </si>
  <si>
    <t>Thu do NS cấp khác hoàn trả khoản thu năm trước</t>
  </si>
  <si>
    <t>12.10</t>
  </si>
  <si>
    <t>Thu khác còn lại (không kể thu khác tại xã)</t>
  </si>
  <si>
    <t>Thu về dầu khí thô</t>
  </si>
  <si>
    <t>Tr.đó: - Thuế tài nguyên</t>
  </si>
  <si>
    <t>- Thuế thu nhập doanh nghiệp</t>
  </si>
  <si>
    <t>- Lợi nhuận phía Việt Nam được hưởng</t>
  </si>
  <si>
    <t>Thuế XK, thuế NK, thuế TTĐB, thuế GTGT hàng NK do hải quan thu</t>
  </si>
  <si>
    <t>Thuế xuất khẩu</t>
  </si>
  <si>
    <t>Thuế nhập khẩu</t>
  </si>
  <si>
    <t>Thuế TTĐB hàng nhập khẩu</t>
  </si>
  <si>
    <t>Thuế GTGT hàng nhập khẩu</t>
  </si>
  <si>
    <t>Thuế bổ sung đối với hàng hóa nhập khẩu vào VN</t>
  </si>
  <si>
    <t>Thu viện trợ (không kể viện trợ về cho vay lại)</t>
  </si>
  <si>
    <t>CÁC KHOẢN THU ĐỂ LẠI ĐƠN VỊ CHI QUẢN LÝ QUA NSNN</t>
  </si>
  <si>
    <t>Thu xổ số kiến thiết</t>
  </si>
  <si>
    <t>Thuế giá trị gia tăng</t>
  </si>
  <si>
    <t>Thu nhập sau thuế TNDN</t>
  </si>
  <si>
    <t>Thuế tiêu thụ đặc biệt</t>
  </si>
  <si>
    <t>Tiền phạt do ngành thuế thực hiện</t>
  </si>
  <si>
    <t>Thu từ phí BVMT nước thải</t>
  </si>
  <si>
    <t>Các khoản Ghi thu - Ghi chi</t>
  </si>
  <si>
    <t>Thu tiền sử dụng đất</t>
  </si>
  <si>
    <t>Thu sự nghiệp</t>
  </si>
  <si>
    <t>Phí thuộc lĩnh vực công nghiệp, xây dựng</t>
  </si>
  <si>
    <t>Phí thuộc lĩnh vực thương mại, đầu tư</t>
  </si>
  <si>
    <t>Phí thuộc lĩnh vực giao thông vận tải</t>
  </si>
  <si>
    <t>Phí thuộc lĩnh vực an ninh, trật tự, an toàn xã hội</t>
  </si>
  <si>
    <t>Phí thuộc lĩnh vực VH - XH</t>
  </si>
  <si>
    <t>Phí thuộc lĩnh vực giáo dục và đào tạo</t>
  </si>
  <si>
    <t>Phí thuộc lĩnh vực y tế</t>
  </si>
  <si>
    <t>3.10</t>
  </si>
  <si>
    <t>Phí thuộc lĩnh vực khoa học, công nghệ và môi trường</t>
  </si>
  <si>
    <t>3.11</t>
  </si>
  <si>
    <t>Lệ phí quản lý nhà nước liên quan đến quyền và nghĩa vụ của công dân</t>
  </si>
  <si>
    <t>3.12</t>
  </si>
  <si>
    <t>Lệ phí quản lý nhà nước liên quan đến quyền sở hữu, quyền sử dụng tài sản</t>
  </si>
  <si>
    <t>3.13</t>
  </si>
  <si>
    <t>Lệ phí quản lý nhà nước liên quan đến sản xuất, kinh doanh</t>
  </si>
  <si>
    <t>3.14</t>
  </si>
  <si>
    <t>Lệ phí quản lý nhà nước trong các lĩnh vực khác</t>
  </si>
  <si>
    <t>3.15</t>
  </si>
  <si>
    <t>Thu tiền phạt</t>
  </si>
  <si>
    <t>3.16</t>
  </si>
  <si>
    <t>Các khoản huy động theo quyết định của Nhà nước</t>
  </si>
  <si>
    <t>3.17</t>
  </si>
  <si>
    <t>Các khoản đóng góp</t>
  </si>
  <si>
    <t>3.18</t>
  </si>
  <si>
    <t>THU BỔ SUNG TỪ NGÂN SÁCH CẤP TRÊN</t>
  </si>
  <si>
    <t>BS có mục tiêu bằng nguồn vốn trong nước</t>
  </si>
  <si>
    <t>BS có mục tiêu bằng nguồn vốn ngoài nước</t>
  </si>
  <si>
    <t>THU TỪ NGÂN SÁCH CẤP DƯỚI NỘP LÊN</t>
  </si>
  <si>
    <t>E</t>
  </si>
  <si>
    <t>THU TÍN PHIẾU, TRÁI PHIẾU CỦA NSTW</t>
  </si>
  <si>
    <t>TỔNG SỐ (A đến E)</t>
  </si>
  <si>
    <t>Tp.HCM ngày …… tháng …… năm 2008</t>
  </si>
  <si>
    <t>Giám đốc KBNN TP Hồ Chí Minh</t>
  </si>
  <si>
    <t>THU NGÂN SÁCH ĐỊA PHƯƠNG (A+B)</t>
  </si>
  <si>
    <t>Các khoản thu cân đối ngân sách địa phương</t>
  </si>
  <si>
    <t>Vay trái phiếu đô thị và kho bạc</t>
  </si>
  <si>
    <t>QUYẾT TOÁN THU NGÂN SÁCH NHÀ NƯỚC 2011</t>
  </si>
  <si>
    <t>Chi Chương trình mục tiêu quốc gia</t>
  </si>
  <si>
    <t>Chi từ nguồn bổ sung có mục tiêu của NSTW để thực hiện một số nhiệm vụ khác</t>
  </si>
  <si>
    <t>Chi từ nguồn bổ sung có mục tiêu của NSTW (thực hiện Ghi thu ghi chi)</t>
  </si>
  <si>
    <t>Mẫu số 20/CKTC-NSĐP</t>
  </si>
  <si>
    <t>Hỗ trợ bù lãi suất dự án đầu tư xe buýt</t>
  </si>
  <si>
    <t>Ban QLDA Nâng cấp đô thị TP</t>
  </si>
  <si>
    <t>Ban QLDA Vệ sinh môi trường TP</t>
  </si>
  <si>
    <t>Công ty TNHH Ươm tạo doanh nghiệp phần mềm Quang Trung</t>
  </si>
  <si>
    <t>II</t>
  </si>
  <si>
    <t>IV</t>
  </si>
  <si>
    <t>Thu từ ngân sách cấp dưới nộp lên</t>
  </si>
  <si>
    <t>Các Quận, huyện,
 Thị xã, thành
 phố thuộc tỉnh</t>
  </si>
  <si>
    <t>Tổng thu NSNN 
trên địa bàn huyện</t>
  </si>
  <si>
    <t>Tổng thu 
NSQH</t>
  </si>
  <si>
    <t>Trong đó số bổ sung từ NSTP</t>
  </si>
  <si>
    <t>Chi CTMTQG và nhiệm vụ khác</t>
  </si>
  <si>
    <t>Chi từ nguồn thu để lại đơn vị chi quản lý qua Ngân sách</t>
  </si>
  <si>
    <t>Đvt: triệu đồng</t>
  </si>
  <si>
    <t>Mẫu số 10/CKTC-NSĐP</t>
  </si>
  <si>
    <t>STT</t>
  </si>
  <si>
    <t>Nội dung</t>
  </si>
  <si>
    <t>A</t>
  </si>
  <si>
    <t>B</t>
  </si>
  <si>
    <t>C</t>
  </si>
  <si>
    <t xml:space="preserve">Tổng thu NSNN trên địa bàn </t>
  </si>
  <si>
    <t>Thu nội địa</t>
  </si>
  <si>
    <t>Thu từ dầu thô</t>
  </si>
  <si>
    <t>Thu từ xuất khẩu, nhập khẩu</t>
  </si>
  <si>
    <t>Thu viện trợ không hoàn lại</t>
  </si>
  <si>
    <t>Các khoản thu để lại đơn vị chi quản lý qua Ngân sách</t>
  </si>
  <si>
    <t xml:space="preserve">Thu ngân sách địa phương hưởng theo phân cấp </t>
  </si>
  <si>
    <t>Thu ngân sách địa phương hưởng theo phân cấp</t>
  </si>
  <si>
    <t>*</t>
  </si>
  <si>
    <t>Các khoản thu NSĐP hưởng 100%</t>
  </si>
  <si>
    <t>Các khoản thu phân chia NSĐP hưởng theo tỷ lệ %</t>
  </si>
  <si>
    <t>Bổ sung từ NSTW</t>
  </si>
  <si>
    <t>Bổ sung cân đối</t>
  </si>
  <si>
    <t>Bổ sung có mục tiêu</t>
  </si>
  <si>
    <t>Trong đó: Vốn XDCB ngoài nước</t>
  </si>
  <si>
    <t>Thu chuyển nguồn NS năm trước</t>
  </si>
  <si>
    <t>Thu huy động đầu tư theo khoản 3 điều 8 luật NSNNN</t>
  </si>
  <si>
    <t>Thu kết dư</t>
  </si>
  <si>
    <t>III</t>
  </si>
  <si>
    <t>Chi Ngân sách địa phương</t>
  </si>
  <si>
    <t>Chi đầu tư phát triển (kể cả chuyển nguồn tạm ứng vốn đầu tư)</t>
  </si>
  <si>
    <t>Chi thường xuyên</t>
  </si>
  <si>
    <t>Chi trả nợ (cả gốc và lãi) các khoản tiền huy động theo khoản 3 điều 8 luật NSNN</t>
  </si>
  <si>
    <t>Chi bổ sung quỹ dự trữ tài chính</t>
  </si>
  <si>
    <t>Dự phòng</t>
  </si>
  <si>
    <t>Chi chuyển nguồn NS năm sau (nguồn XSKT + nguồn TX)</t>
  </si>
  <si>
    <t>Mẫu số 11/CKTC-NSĐP</t>
  </si>
  <si>
    <t>Đơn vị : triệu đồng</t>
  </si>
  <si>
    <t xml:space="preserve"> A</t>
  </si>
  <si>
    <t>Ngân sách cấp tỉnh</t>
  </si>
  <si>
    <t xml:space="preserve">   I/</t>
  </si>
  <si>
    <t>Nguồn thu ngân sách cấp tỉnh</t>
  </si>
  <si>
    <t>Các khoản thu NS cấp tỉnh hưởng 100%</t>
  </si>
  <si>
    <t>Các khoản thu NS cấp tỉnh hưởng theo tỉ lệ phần trăm(%)</t>
  </si>
  <si>
    <t>Huy động đầu tư theo khoản 3 Điều 8 Luật NSNN</t>
  </si>
  <si>
    <t>Thu từ quỹ dự trữ tài chính</t>
  </si>
  <si>
    <t>Thu chuyển nguồn từ ngân sách năm trước</t>
  </si>
  <si>
    <t>Bổ sung từ ngân sách Trung ương</t>
  </si>
  <si>
    <t>- Bổ sung cân đối</t>
  </si>
  <si>
    <t>- Bổ sung có mục tiêu</t>
  </si>
  <si>
    <t>Các khoản thu để lại đơn vị chi quản lý qua ngân sách NN</t>
  </si>
  <si>
    <t xml:space="preserve">  II/</t>
  </si>
  <si>
    <t xml:space="preserve">Chi ngân sách cấp tỉnh </t>
  </si>
  <si>
    <t>Chi thuộc nhiệm vụ của NS cấp tỉnh theo phân cấp (không kể bổ sung cho NS cấp dưới trực tiếp, nộp ngân sách cấp trên)</t>
  </si>
  <si>
    <t>Bổ sung cho NS huyện, thị xã, thành phố thuộc tỉnh</t>
  </si>
  <si>
    <t xml:space="preserve"> B</t>
  </si>
  <si>
    <t>Ngân sách huyện, quận, thị xã, thành phố thuộc tỉnh</t>
  </si>
  <si>
    <t xml:space="preserve">  I/</t>
  </si>
  <si>
    <t>Nguồn thu ngân sách huyện, quận, thị xã, thành phố thuộc tỉnh</t>
  </si>
  <si>
    <t>Các khoản thu ngân sách huyện hưởng 100%</t>
  </si>
  <si>
    <t>Các khoản thu phân chia NS huyện hưởng theo tỷ lệ phần trăm (%)</t>
  </si>
  <si>
    <t>Thu bổ sung từ ngân sách cấp trên</t>
  </si>
  <si>
    <t xml:space="preserve">- Bổ sung cân đối </t>
  </si>
  <si>
    <t>Thu nộp ngân sách cấp trên</t>
  </si>
  <si>
    <t>Chi ngân sách huyện, quận, thị xã, thành phố thuộc tỉnh (không kể chi chuyển giao  giữa ngân sách quận huyện)</t>
  </si>
  <si>
    <t>Đơn vị: Triệu đồng</t>
  </si>
  <si>
    <t>Chỉ tiêu</t>
  </si>
  <si>
    <t>Quyết toán</t>
  </si>
  <si>
    <t>TỔNG CHI NGÂN SÁCH ĐỊA PHƯƠNG (A+B)</t>
  </si>
  <si>
    <t>Tổng chi cân đối ngân sách địa phương</t>
  </si>
  <si>
    <t xml:space="preserve">    I</t>
  </si>
  <si>
    <t>Chi đầu tư phát triển</t>
  </si>
  <si>
    <t>Tr. đó:  + Chi GD-ĐT và dạy nghề</t>
  </si>
  <si>
    <t xml:space="preserve">             + Chi Khoa học và công nghệ</t>
  </si>
  <si>
    <t xml:space="preserve">   II</t>
  </si>
  <si>
    <t xml:space="preserve">   III</t>
  </si>
  <si>
    <t>Chi trả nợ gốc, lãi vay ĐT khoản 3 điều 8 LNSNN</t>
  </si>
  <si>
    <t xml:space="preserve">   IV</t>
  </si>
  <si>
    <t xml:space="preserve">   V</t>
  </si>
  <si>
    <t xml:space="preserve">   VI</t>
  </si>
  <si>
    <t>Chi chuyển nguồn (XSKT+ thường xuyên)</t>
  </si>
  <si>
    <t>Các khoản chi được quản lý qua NSNN</t>
  </si>
  <si>
    <t>Chi bổ sung ngân sách cấp dưới (không tính vào chi NSĐP)</t>
  </si>
  <si>
    <t>D</t>
  </si>
  <si>
    <t>Chi nộp ngân sách cấp trên (không tính vào chi NSĐP)</t>
  </si>
  <si>
    <t xml:space="preserve">TỔNG CHI NGÂN SÁCH CẤP TỈNH </t>
  </si>
  <si>
    <t>I</t>
  </si>
  <si>
    <t>1</t>
  </si>
  <si>
    <t>Chi đầu tư XDCB</t>
  </si>
  <si>
    <t>2</t>
  </si>
  <si>
    <t>Chi đầu tư phát triển khác</t>
  </si>
  <si>
    <t>3</t>
  </si>
  <si>
    <t>Chi sự nghiệp giáo dục, đào tạo và dạy nghề</t>
  </si>
  <si>
    <t>4</t>
  </si>
  <si>
    <t>Chi sự nghiệp y tế</t>
  </si>
  <si>
    <t>5</t>
  </si>
  <si>
    <t>Chi sự nghiệp khoa học, công nghệ</t>
  </si>
  <si>
    <t>6</t>
  </si>
  <si>
    <t>Chi sự nghiệp văn hóa thông tin</t>
  </si>
  <si>
    <t>7</t>
  </si>
  <si>
    <t>Chi sự nghiệp phát thanh, truyền hình, thông tấn</t>
  </si>
  <si>
    <t>8</t>
  </si>
  <si>
    <t>Chi sự nghiệp thể dục thể thao</t>
  </si>
  <si>
    <t>9</t>
  </si>
  <si>
    <t>Chi sự nghiệp đảm bảo xã hội</t>
  </si>
  <si>
    <t>10</t>
  </si>
  <si>
    <t>Chi sự nghiệp bảo vệ môi trường</t>
  </si>
  <si>
    <t>11</t>
  </si>
  <si>
    <t>Chi sự nghiệp kinh tế</t>
  </si>
  <si>
    <t>Chi quản lý hành chính, Đảng, đoàn thể</t>
  </si>
  <si>
    <t>Chi trợ giá mặt hàng chính sách</t>
  </si>
  <si>
    <t>Chi từ nguồn bổ sung có mục tiêu của NSTW</t>
  </si>
  <si>
    <t>VI</t>
  </si>
  <si>
    <t>Chi chuyển nguồn</t>
  </si>
  <si>
    <t>VII</t>
  </si>
  <si>
    <t>Chi bổ sung ngân sách cấp dưới</t>
  </si>
  <si>
    <t>VIII</t>
  </si>
  <si>
    <t>Chi nộp ngân sách cấp trên</t>
  </si>
  <si>
    <t>IX</t>
  </si>
  <si>
    <t>Chi từ nguồn thu để lại quản lý qua NSNN</t>
  </si>
  <si>
    <t>Mẫu số 15/CKTC-NSĐP</t>
  </si>
  <si>
    <t>Đơn vi tính:Triệu đồng</t>
  </si>
  <si>
    <t xml:space="preserve">Tên đơn vị </t>
  </si>
  <si>
    <t>Tổng Chi</t>
  </si>
  <si>
    <t>chi ĐTXDCB</t>
  </si>
  <si>
    <t xml:space="preserve">Chi CTMT Quốc gia </t>
  </si>
  <si>
    <t>Sự nghiệp GDĐT</t>
  </si>
  <si>
    <t>Sự nghiệp y tế</t>
  </si>
  <si>
    <t>Sự nghiệp KHCN</t>
  </si>
  <si>
    <t>Chi quản lý  Hành chính</t>
  </si>
  <si>
    <t>Chi sự nghiệp khác</t>
  </si>
  <si>
    <t>VP Đoàn đại biểu quốc hội &amp; HĐND</t>
  </si>
  <si>
    <t>Ủy ban nhân dân Thành phố</t>
  </si>
  <si>
    <t>Ủy ban mặt trận Tổ quốc Việt Nam Thành phố</t>
  </si>
  <si>
    <t>Sở Y Tế thành phố Hồ Chí Minh</t>
  </si>
  <si>
    <t>Sở Xây dựng</t>
  </si>
  <si>
    <t>Sở Văn hoá, Thể thao và Du lịch</t>
  </si>
  <si>
    <t>Sở Thông tin và Truyền thông</t>
  </si>
  <si>
    <t>Sở Tư pháp</t>
  </si>
  <si>
    <t>Sở Tài nguyên và Môi trường</t>
  </si>
  <si>
    <t>Sở Quy hoạch - Kiến trúc</t>
  </si>
  <si>
    <t>Sở Ngoại vụ TP.HCM</t>
  </si>
  <si>
    <t>Sở Nông nghiệp và PT nông thôn</t>
  </si>
  <si>
    <t>Sở Nội vụ</t>
  </si>
  <si>
    <t>Sở Lao động Thương binh và Xã hội</t>
  </si>
  <si>
    <t>Sở Khoa học và Công nghệ</t>
  </si>
  <si>
    <t>Sở Kế hoạch và Đầu tư</t>
  </si>
  <si>
    <t>Sở Giao thông vận tải</t>
  </si>
  <si>
    <t>Sở Giáo dục và Đào tạo TP.HCM</t>
  </si>
  <si>
    <t>Sở Công thương</t>
  </si>
  <si>
    <t>Sở Cảnh sát phòng cháy và chữa cháy</t>
  </si>
  <si>
    <t>Hội nông dân TP</t>
  </si>
  <si>
    <t>Hội Liên hiệp phụ nữ</t>
  </si>
  <si>
    <t>Hội cựu chiến binh</t>
  </si>
  <si>
    <t>Tổng số</t>
  </si>
  <si>
    <t>Chương trình mục tiêu quốc gia về giáo dục và đào tạo</t>
  </si>
  <si>
    <t>Quận 1</t>
  </si>
  <si>
    <t>Quận 2</t>
  </si>
  <si>
    <t>Quận 3</t>
  </si>
  <si>
    <t>Quận 4</t>
  </si>
  <si>
    <t>Quận 5</t>
  </si>
  <si>
    <t>Quận 6</t>
  </si>
  <si>
    <t>Quận 7</t>
  </si>
  <si>
    <t>Quận 8</t>
  </si>
  <si>
    <t>Quận 9</t>
  </si>
  <si>
    <t>Quận 10</t>
  </si>
  <si>
    <t>Quận 11</t>
  </si>
  <si>
    <t>Quận 12</t>
  </si>
  <si>
    <t>Quận Phú Nhuận</t>
  </si>
  <si>
    <t>Quận Gò Vấp</t>
  </si>
  <si>
    <t>Quận Bình Thạnh</t>
  </si>
  <si>
    <t>Quận Tân Bình</t>
  </si>
  <si>
    <t>Quận Tân Phú</t>
  </si>
  <si>
    <t>Quận Bình Tân</t>
  </si>
  <si>
    <t>Quận Thủ Đức</t>
  </si>
  <si>
    <t>Huyện Củ Chi</t>
  </si>
  <si>
    <t>Huyện Hốc Môn</t>
  </si>
  <si>
    <t>Huyện Bình Chánh</t>
  </si>
  <si>
    <t>Huyện Nhà Bè</t>
  </si>
  <si>
    <t>Huyện Cần Giờ</t>
  </si>
  <si>
    <t>Mẫu số 17/CKTC-NSĐP</t>
  </si>
  <si>
    <t>Mẫu số 18/CKTC-NSĐP</t>
  </si>
  <si>
    <t>Đvt: Triệu đồng</t>
  </si>
  <si>
    <t>Tổng chi ngân sách huyện</t>
  </si>
  <si>
    <t>Vốn sự nghiệp</t>
  </si>
  <si>
    <t>Vốn đầu tư</t>
  </si>
  <si>
    <t>Vốn NS</t>
  </si>
  <si>
    <t>QUYẾT TOÁN THU, CHI NGÂN SÁCH CỦA CÁC QUẬN, HUYỆN, 
THỊ XÃ, THÀNH PHỐ THUỘC TỈNH NĂM 2011</t>
  </si>
  <si>
    <t>Tên Chương trình</t>
  </si>
  <si>
    <t>Dự toán 2011</t>
  </si>
  <si>
    <t>Cấp tỉnh</t>
  </si>
  <si>
    <t>Cấp huyện</t>
  </si>
  <si>
    <t>Số BS từ NSTW cho TP.HCM</t>
  </si>
  <si>
    <t>Vốn SN</t>
  </si>
  <si>
    <t>Vốn SN (NSTW)</t>
  </si>
  <si>
    <t>Vốn SN (NSĐP)</t>
  </si>
  <si>
    <t>Tổng cộng (A + B + C)</t>
  </si>
  <si>
    <t>Chương trình mục tiêu quốc gia về văn hoá</t>
  </si>
  <si>
    <t>Chương trình mục tiêu quốc gia Phòng, chống tội phạm</t>
  </si>
  <si>
    <t>Chương trình mục tiêu quốc gia Phòng, chống ma túy</t>
  </si>
  <si>
    <t>Chương trình MTQG về Y tế</t>
  </si>
  <si>
    <t>Chương trình MTQG Xây dựng nông thôn mới</t>
  </si>
  <si>
    <t>Chương trình MTQG Phòng, chống HIV/AIDS</t>
  </si>
  <si>
    <t>Hỗ trợ hoạt động sáng tác tác phẩm, công trình ở các hội văn học nghệ thuật</t>
  </si>
  <si>
    <t>Hỗ trợ tác phẩm báo chí chất lượng cao đối với các Hội nhà báo</t>
  </si>
  <si>
    <t>Điều tra thống kê hiện trạng phổ cập dịch vụ điện thoại, internet va nghe nhìn toàn quốc năm 2010</t>
  </si>
  <si>
    <t>Bổ sung có mục tiêu đề án phát triển nghề công tác xã hội</t>
  </si>
  <si>
    <t>Bảo hộ lao động, an toàn lao động, vệ sinh lao động</t>
  </si>
  <si>
    <t>Thanh tra thành phố Hồ Chí Minh</t>
  </si>
  <si>
    <t>QUYẾT TOÁN CHI NGÂN SÁCH CẤP THÀNH PHỐ CHO TỪNG CƠ QUAN, ĐƠN VỊ THEO TỪNG LĨNH VỰC NĂM 2011</t>
  </si>
  <si>
    <t>(Dùng cho UBND tỉnh, thành phố trực thuộc TW trình HĐND cùng cấp)</t>
  </si>
  <si>
    <t>Chi CTMT QG</t>
  </si>
  <si>
    <t>chi thuong xuyen</t>
  </si>
  <si>
    <t>L14 (sự nghiệp GDĐT)</t>
  </si>
  <si>
    <t>L15( SN y tế)</t>
  </si>
  <si>
    <t>L11,23 (SN KHCN)</t>
  </si>
  <si>
    <t>L13k01den05 (QL Hành chính)</t>
  </si>
  <si>
    <t>Sở Tài chính HCM</t>
  </si>
  <si>
    <t>CÂN ĐỐI QUYẾT TOÁN NGÂN SÁCH ĐỊA PHƯƠNG NĂM 2011</t>
  </si>
  <si>
    <t>Quyết toán năm 2011</t>
  </si>
  <si>
    <t xml:space="preserve">CÂN ĐỐI QUYẾT TOÁN NGÂN SÁCH TỈNH VÀ NGÂN SÁCH HUYỆN NĂM 2011
</t>
  </si>
  <si>
    <t>Quyết toán 
năm 2011</t>
  </si>
  <si>
    <t>QUYẾT TOÁN CHI NGÂN SÁCH CẤP TỈNH 
THEO TỪNG LĨNH VỰC NĂM 2011</t>
  </si>
  <si>
    <t>UBND TP HỒ CHÍ MINH</t>
  </si>
  <si>
    <r>
      <t xml:space="preserve">TỔNG THU NSNN (A+B)
</t>
    </r>
    <r>
      <rPr>
        <sz val="11"/>
        <rFont val="Times New Roman"/>
        <family val="1"/>
      </rPr>
      <t>(Không kể thu chuyển giao giữa các cấp ngân sách và tín phiếu, trái phiếu của NSTW)</t>
    </r>
  </si>
  <si>
    <r>
      <t xml:space="preserve">* Ghi chú: </t>
    </r>
    <r>
      <rPr>
        <sz val="11"/>
        <rFont val="Times New Roman"/>
        <family val="1"/>
      </rPr>
      <t xml:space="preserve">nếu kể cả số thu dầu thô năm 2008 là 9.748.027 triệu đồng thì tổng thu ngân sách nhà nước trên địa bàn là  144.541.380 triệu đồng, đạt 146,16 % so với Dự Toán </t>
    </r>
  </si>
  <si>
    <t>UBND TP HỒ CHÍ MINH                                                                            Mẫu số 13/CKTC-NSĐP</t>
  </si>
  <si>
    <t>UBND TP HỒ CHÍ MINH                                                                    Mẫu số 14/CKTC-NSĐP</t>
  </si>
  <si>
    <t>Trong đó:</t>
  </si>
  <si>
    <t>Chi ĐTXDCB</t>
  </si>
  <si>
    <t>Trong đó</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</si>
</sst>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_-* #,##0\ _€_-;\-* #,##0\ _€_-;_-* &quot;-&quot;??\ _€_-;_-@_-"/>
    <numFmt numFmtId="182" formatCode="_-* #,##0\ _₫_-;\-* #,##0\ _₫_-;_-* &quot;-&quot;??\ _₫_-;_-@_-"/>
    <numFmt numFmtId="183" formatCode="###\ ###\ ###\ ###\ ##0"/>
    <numFmt numFmtId="184" formatCode="#,###;[Red]\-#,###"/>
    <numFmt numFmtId="185" formatCode="#,##0;[Red]#,##0"/>
    <numFmt numFmtId="186" formatCode="#,##0;[Red]\-#,##0;&quot;&quot;;_-@"/>
    <numFmt numFmtId="187" formatCode="#,###"/>
    <numFmt numFmtId="188" formatCode="0.0"/>
  </numFmts>
  <fonts count="109">
    <font>
      <sz val="11"/>
      <color theme="1"/>
      <name val="Calibri"/>
      <family val="2"/>
    </font>
    <font>
      <sz val="11"/>
      <color indexed="8"/>
      <name val="Calibri"/>
      <family val="2"/>
    </font>
    <font>
      <sz val="11"/>
      <color indexed="8"/>
      <name val="Times New Roman"/>
      <family val="1"/>
    </font>
    <font>
      <b/>
      <sz val="14"/>
      <color indexed="8"/>
      <name val="Times New Roman"/>
      <family val="1"/>
    </font>
    <font>
      <i/>
      <sz val="11"/>
      <color indexed="8"/>
      <name val="Times New Roman"/>
      <family val="1"/>
    </font>
    <font>
      <b/>
      <sz val="13"/>
      <color indexed="8"/>
      <name val="Times New Roman"/>
      <family val="1"/>
    </font>
    <font>
      <b/>
      <u val="single"/>
      <sz val="11"/>
      <color indexed="8"/>
      <name val="Times New Roman"/>
      <family val="1"/>
    </font>
    <font>
      <sz val="13"/>
      <color indexed="8"/>
      <name val="Times New Roman"/>
      <family val="1"/>
    </font>
    <font>
      <i/>
      <sz val="13"/>
      <color indexed="8"/>
      <name val="Times New Roman"/>
      <family val="1"/>
    </font>
    <font>
      <b/>
      <sz val="10"/>
      <color indexed="8"/>
      <name val="Times New Roman"/>
      <family val="1"/>
    </font>
    <font>
      <sz val="10"/>
      <color indexed="8"/>
      <name val="Times New Roman"/>
      <family val="1"/>
    </font>
    <font>
      <sz val="9"/>
      <color indexed="8"/>
      <name val="Times New Roman"/>
      <family val="1"/>
    </font>
    <font>
      <b/>
      <sz val="11"/>
      <color indexed="8"/>
      <name val="Times New Roman"/>
      <family val="1"/>
    </font>
    <font>
      <b/>
      <sz val="12"/>
      <color indexed="8"/>
      <name val="Times New Roman"/>
      <family val="1"/>
    </font>
    <font>
      <sz val="12"/>
      <color indexed="8"/>
      <name val="Times New Roman"/>
      <family val="1"/>
    </font>
    <font>
      <i/>
      <sz val="12"/>
      <color indexed="8"/>
      <name val="Times New Roman"/>
      <family val="1"/>
    </font>
    <font>
      <sz val="13"/>
      <name val="Times New Roman"/>
      <family val="1"/>
    </font>
    <font>
      <i/>
      <sz val="13"/>
      <name val="Times New Roman"/>
      <family val="1"/>
    </font>
    <font>
      <i/>
      <sz val="10"/>
      <color indexed="8"/>
      <name val="Times New Roman"/>
      <family val="1"/>
    </font>
    <font>
      <sz val="12"/>
      <name val="Times New Roman"/>
      <family val="1"/>
    </font>
    <font>
      <b/>
      <sz val="14"/>
      <name val="Times New Roman"/>
      <family val="1"/>
    </font>
    <font>
      <i/>
      <sz val="11"/>
      <name val="Times New Roman"/>
      <family val="1"/>
    </font>
    <font>
      <b/>
      <sz val="12"/>
      <name val="Times New Roman"/>
      <family val="1"/>
    </font>
    <font>
      <sz val="11"/>
      <name val="Times New Roman"/>
      <family val="1"/>
    </font>
    <font>
      <sz val="12"/>
      <color indexed="10"/>
      <name val="Times New Roman"/>
      <family val="1"/>
    </font>
    <font>
      <b/>
      <sz val="11"/>
      <name val="Times New Roman"/>
      <family val="1"/>
    </font>
    <font>
      <sz val="10"/>
      <name val="Arial"/>
      <family val="2"/>
    </font>
    <font>
      <b/>
      <sz val="11"/>
      <name val="Arial"/>
      <family val="2"/>
    </font>
    <font>
      <b/>
      <sz val="10"/>
      <name val="Times New Roman"/>
      <family val="1"/>
    </font>
    <font>
      <sz val="10"/>
      <name val="Times New Roman"/>
      <family val="1"/>
    </font>
    <font>
      <b/>
      <sz val="8"/>
      <name val="Times New Roman"/>
      <family val="1"/>
    </font>
    <font>
      <sz val="8"/>
      <name val="Times New Roman"/>
      <family val="1"/>
    </font>
    <font>
      <sz val="11"/>
      <name val=".VnArial Narrow"/>
      <family val="2"/>
    </font>
    <font>
      <b/>
      <sz val="13"/>
      <name val="Times New Roman"/>
      <family val="1"/>
    </font>
    <font>
      <i/>
      <sz val="10"/>
      <name val="Arial"/>
      <family val="2"/>
    </font>
    <font>
      <b/>
      <sz val="12"/>
      <name val="Arial"/>
      <family val="2"/>
    </font>
    <font>
      <i/>
      <sz val="12"/>
      <name val="Times New Roman"/>
      <family val="1"/>
    </font>
    <font>
      <b/>
      <sz val="12"/>
      <color indexed="56"/>
      <name val="Times New Roman"/>
      <family val="1"/>
    </font>
    <font>
      <sz val="12"/>
      <color indexed="56"/>
      <name val="Times New Roman"/>
      <family val="1"/>
    </font>
    <font>
      <b/>
      <sz val="8"/>
      <name val="Tahoma"/>
      <family val="2"/>
    </font>
    <font>
      <sz val="8"/>
      <name val="Tahoma"/>
      <family val="2"/>
    </font>
    <font>
      <sz val="12"/>
      <color indexed="62"/>
      <name val="Times New Roman"/>
      <family val="1"/>
    </font>
    <font>
      <b/>
      <sz val="12"/>
      <color indexed="62"/>
      <name val="Times New Roman"/>
      <family val="1"/>
    </font>
    <font>
      <i/>
      <sz val="12"/>
      <color indexed="62"/>
      <name val="Times New Roman"/>
      <family val="1"/>
    </font>
    <font>
      <sz val="8"/>
      <name val="Calibri"/>
      <family val="2"/>
    </font>
    <font>
      <sz val="8"/>
      <color indexed="8"/>
      <name val="Times New Roman"/>
      <family val="1"/>
    </font>
    <font>
      <b/>
      <sz val="12"/>
      <color indexed="10"/>
      <name val="Times New Roman"/>
      <family val="1"/>
    </font>
    <font>
      <sz val="14"/>
      <name val="Times New Roman"/>
      <family val="1"/>
    </font>
    <font>
      <sz val="14"/>
      <color indexed="8"/>
      <name val="Times New Roman"/>
      <family val="1"/>
    </font>
    <font>
      <u val="single"/>
      <sz val="11"/>
      <color indexed="12"/>
      <name val="Calibri"/>
      <family val="2"/>
    </font>
    <font>
      <u val="single"/>
      <sz val="11"/>
      <color indexed="36"/>
      <name val="Calibri"/>
      <family val="2"/>
    </font>
    <font>
      <sz val="14"/>
      <color indexed="10"/>
      <name val="Times New Roman"/>
      <family val="1"/>
    </font>
    <font>
      <b/>
      <sz val="12"/>
      <color indexed="60"/>
      <name val="Times New Roman"/>
      <family val="1"/>
    </font>
    <font>
      <i/>
      <sz val="12"/>
      <color indexed="10"/>
      <name val="Times New Roman"/>
      <family val="1"/>
    </font>
    <font>
      <sz val="9"/>
      <name val="Tahoma"/>
      <family val="2"/>
    </font>
    <font>
      <b/>
      <sz val="9"/>
      <name val="Tahoma"/>
      <family val="2"/>
    </font>
    <font>
      <b/>
      <sz val="10"/>
      <color indexed="9"/>
      <name val="Times New Roman"/>
      <family val="1"/>
    </font>
    <font>
      <i/>
      <sz val="14"/>
      <color indexed="9"/>
      <name val="Times New Roman"/>
      <family val="1"/>
    </font>
    <font>
      <sz val="12"/>
      <name val=".VnArial Narrow"/>
      <family val="2"/>
    </font>
    <font>
      <sz val="14"/>
      <name val=".VnTime"/>
      <family val="2"/>
    </font>
    <font>
      <i/>
      <sz val="14"/>
      <name val=".VnTime"/>
      <family val="2"/>
    </font>
    <font>
      <b/>
      <sz val="10"/>
      <name val=".VnTimeH"/>
      <family val="2"/>
    </font>
    <font>
      <b/>
      <u val="single"/>
      <sz val="14"/>
      <name val=".VnTime"/>
      <family val="2"/>
    </font>
    <font>
      <b/>
      <u val="single"/>
      <sz val="14"/>
      <name val="Times New Roman"/>
      <family val="1"/>
    </font>
    <font>
      <sz val="11"/>
      <name val="Arial"/>
      <family val="2"/>
    </font>
    <font>
      <sz val="14"/>
      <name val=".VnArial Narrow"/>
      <family val="2"/>
    </font>
    <font>
      <sz val="14"/>
      <color indexed="9"/>
      <name val="Times New Roman"/>
      <family val="1"/>
    </font>
    <font>
      <b/>
      <sz val="10"/>
      <name val="Arial"/>
      <family val="2"/>
    </font>
    <font>
      <sz val="14"/>
      <color indexed="10"/>
      <name val=".VnTime"/>
      <family val="2"/>
    </font>
    <font>
      <sz val="13"/>
      <color indexed="8"/>
      <name val="Calibri"/>
      <family val="2"/>
    </font>
    <font>
      <b/>
      <sz val="13"/>
      <color indexed="9"/>
      <name val="Times New Roman"/>
      <family val="1"/>
    </font>
    <font>
      <b/>
      <u val="single"/>
      <sz val="13"/>
      <color indexed="9"/>
      <name val="Times New Roman"/>
      <family val="1"/>
    </font>
    <font>
      <b/>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Times New Roman"/>
      <family val="1"/>
    </font>
    <font>
      <sz val="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hair"/>
      <bottom>
        <color indexed="63"/>
      </bottom>
    </border>
    <border>
      <left style="thin"/>
      <right style="thin"/>
      <top style="thin"/>
      <bottom style="hair"/>
    </border>
    <border>
      <left style="thin"/>
      <right style="thin"/>
      <top style="hair"/>
      <bottom style="thin"/>
    </border>
    <border>
      <left>
        <color indexed="63"/>
      </left>
      <right style="thin"/>
      <top style="thin"/>
      <bottom style="thin"/>
    </border>
    <border>
      <left style="thin"/>
      <right style="thin"/>
      <top>
        <color indexed="63"/>
      </top>
      <bottom style="hair"/>
    </border>
    <border>
      <left style="thin"/>
      <right style="thin"/>
      <top style="thin"/>
      <bottom/>
    </border>
    <border>
      <left style="thin"/>
      <right style="thin"/>
      <top/>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95" fillId="0" borderId="0" applyNumberFormat="0" applyFill="0" applyBorder="0" applyAlignment="0" applyProtection="0"/>
    <xf numFmtId="0" fontId="50" fillId="0" borderId="0" applyNumberFormat="0" applyFill="0" applyBorder="0" applyAlignment="0" applyProtection="0"/>
    <xf numFmtId="0" fontId="96" fillId="29"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49" fillId="0" borderId="0" applyNumberFormat="0" applyFill="0" applyBorder="0" applyAlignment="0" applyProtection="0"/>
    <xf numFmtId="0" fontId="100" fillId="30" borderId="1" applyNumberFormat="0" applyAlignment="0" applyProtection="0"/>
    <xf numFmtId="0" fontId="101" fillId="0" borderId="6" applyNumberFormat="0" applyFill="0" applyAlignment="0" applyProtection="0"/>
    <xf numFmtId="0" fontId="102" fillId="31" borderId="0" applyNumberFormat="0" applyBorder="0" applyAlignment="0" applyProtection="0"/>
    <xf numFmtId="0" fontId="26" fillId="0" borderId="0">
      <alignment/>
      <protection/>
    </xf>
    <xf numFmtId="0" fontId="58" fillId="0" borderId="0">
      <alignment/>
      <protection/>
    </xf>
    <xf numFmtId="0" fontId="58" fillId="0" borderId="0">
      <alignment/>
      <protection/>
    </xf>
    <xf numFmtId="0" fontId="32" fillId="0" borderId="0">
      <alignment/>
      <protection/>
    </xf>
    <xf numFmtId="0" fontId="1" fillId="32" borderId="7" applyNumberFormat="0" applyFont="0" applyAlignment="0" applyProtection="0"/>
    <xf numFmtId="0" fontId="103" fillId="27" borderId="8" applyNumberFormat="0" applyAlignment="0" applyProtection="0"/>
    <xf numFmtId="9" fontId="1"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413">
    <xf numFmtId="0" fontId="0" fillId="0" borderId="0" xfId="0" applyFont="1" applyAlignment="1">
      <alignment/>
    </xf>
    <xf numFmtId="180" fontId="2" fillId="0" borderId="0" xfId="42" applyNumberFormat="1" applyFont="1" applyAlignment="1">
      <alignment horizontal="right" vertical="center" wrapText="1"/>
    </xf>
    <xf numFmtId="0" fontId="2" fillId="0" borderId="0" xfId="0" applyFont="1" applyAlignment="1">
      <alignment vertical="center" wrapText="1"/>
    </xf>
    <xf numFmtId="0" fontId="4" fillId="0" borderId="0" xfId="0" applyFont="1" applyAlignment="1">
      <alignment vertical="center" wrapText="1"/>
    </xf>
    <xf numFmtId="0" fontId="2" fillId="0" borderId="0" xfId="0" applyFont="1" applyAlignment="1">
      <alignment horizontal="center" vertical="center" wrapText="1"/>
    </xf>
    <xf numFmtId="180" fontId="2" fillId="0" borderId="0" xfId="42" applyNumberFormat="1" applyFont="1" applyAlignment="1">
      <alignment horizontal="center" vertical="center" wrapText="1"/>
    </xf>
    <xf numFmtId="0" fontId="5" fillId="0" borderId="10" xfId="0" applyFont="1" applyBorder="1" applyAlignment="1">
      <alignment horizontal="center" vertical="center" wrapText="1"/>
    </xf>
    <xf numFmtId="3" fontId="6" fillId="0" borderId="0" xfId="0" applyNumberFormat="1" applyFont="1" applyBorder="1" applyAlignment="1">
      <alignment vertical="center" wrapText="1"/>
    </xf>
    <xf numFmtId="0" fontId="7" fillId="0" borderId="11" xfId="0" applyFont="1" applyBorder="1" applyAlignment="1">
      <alignment vertical="center" wrapText="1"/>
    </xf>
    <xf numFmtId="180" fontId="2" fillId="0" borderId="0" xfId="0" applyNumberFormat="1" applyFont="1" applyBorder="1" applyAlignment="1">
      <alignment vertical="center" wrapText="1"/>
    </xf>
    <xf numFmtId="0" fontId="2" fillId="0" borderId="0" xfId="0" applyFont="1" applyBorder="1" applyAlignment="1">
      <alignment vertical="center" wrapText="1"/>
    </xf>
    <xf numFmtId="2" fontId="7" fillId="0" borderId="11" xfId="0" applyNumberFormat="1" applyFont="1" applyBorder="1" applyAlignment="1">
      <alignment vertical="center" wrapText="1"/>
    </xf>
    <xf numFmtId="3" fontId="2" fillId="0" borderId="0" xfId="0" applyNumberFormat="1" applyFont="1" applyBorder="1" applyAlignment="1">
      <alignment vertical="center" wrapText="1"/>
    </xf>
    <xf numFmtId="180" fontId="4" fillId="0" borderId="0" xfId="42" applyNumberFormat="1" applyFont="1" applyAlignment="1">
      <alignment vertical="center" wrapText="1"/>
    </xf>
    <xf numFmtId="0" fontId="8" fillId="0" borderId="11" xfId="0" applyFont="1" applyBorder="1" applyAlignment="1">
      <alignment vertical="center" wrapText="1"/>
    </xf>
    <xf numFmtId="180" fontId="2" fillId="0" borderId="0" xfId="42" applyNumberFormat="1" applyFont="1" applyAlignment="1">
      <alignment vertical="center" wrapText="1"/>
    </xf>
    <xf numFmtId="0" fontId="10" fillId="0" borderId="0" xfId="0" applyFont="1" applyFill="1" applyAlignment="1">
      <alignment vertical="center" wrapText="1"/>
    </xf>
    <xf numFmtId="0" fontId="10" fillId="0" borderId="0" xfId="0" applyFont="1" applyAlignment="1">
      <alignment vertical="center" wrapText="1"/>
    </xf>
    <xf numFmtId="0" fontId="10" fillId="0" borderId="0" xfId="0" applyFont="1" applyAlignment="1">
      <alignment horizontal="left" vertical="center" wrapText="1"/>
    </xf>
    <xf numFmtId="0" fontId="2" fillId="0" borderId="0" xfId="0" applyFont="1" applyAlignment="1">
      <alignment vertical="top" wrapText="1"/>
    </xf>
    <xf numFmtId="0" fontId="2" fillId="0" borderId="0" xfId="0" applyFont="1" applyAlignment="1">
      <alignment horizontal="center" vertical="top" wrapText="1"/>
    </xf>
    <xf numFmtId="0" fontId="6" fillId="0" borderId="0" xfId="0" applyFont="1" applyAlignment="1">
      <alignment vertical="top" wrapText="1"/>
    </xf>
    <xf numFmtId="3" fontId="6" fillId="0" borderId="0" xfId="0" applyNumberFormat="1" applyFont="1" applyAlignment="1">
      <alignment vertical="top" wrapText="1"/>
    </xf>
    <xf numFmtId="0" fontId="5" fillId="0" borderId="11" xfId="0" applyFont="1" applyBorder="1" applyAlignment="1">
      <alignment vertical="center" wrapText="1"/>
    </xf>
    <xf numFmtId="3" fontId="5" fillId="0" borderId="11" xfId="0" applyNumberFormat="1" applyFont="1" applyBorder="1" applyAlignment="1">
      <alignment vertical="top" wrapText="1"/>
    </xf>
    <xf numFmtId="0" fontId="12" fillId="0" borderId="0" xfId="0" applyFont="1" applyAlignment="1">
      <alignment vertical="top" wrapText="1"/>
    </xf>
    <xf numFmtId="3" fontId="7" fillId="0" borderId="11" xfId="0" applyNumberFormat="1" applyFont="1" applyBorder="1" applyAlignment="1">
      <alignment vertical="top" wrapText="1"/>
    </xf>
    <xf numFmtId="0" fontId="4" fillId="0" borderId="0" xfId="0" applyFont="1" applyAlignment="1">
      <alignment vertical="top" wrapText="1"/>
    </xf>
    <xf numFmtId="180" fontId="4" fillId="0" borderId="0" xfId="42" applyNumberFormat="1" applyFont="1" applyBorder="1" applyAlignment="1">
      <alignment vertical="top" wrapText="1"/>
    </xf>
    <xf numFmtId="0" fontId="2" fillId="0" borderId="0" xfId="0" applyFont="1" applyBorder="1" applyAlignment="1">
      <alignment vertical="top" wrapText="1"/>
    </xf>
    <xf numFmtId="3" fontId="8" fillId="0" borderId="11" xfId="0" applyNumberFormat="1" applyFont="1" applyBorder="1" applyAlignment="1">
      <alignment vertical="top" wrapText="1"/>
    </xf>
    <xf numFmtId="180" fontId="5" fillId="0" borderId="11" xfId="42" applyNumberFormat="1" applyFont="1" applyBorder="1" applyAlignment="1">
      <alignment horizontal="right" vertical="top" wrapText="1"/>
    </xf>
    <xf numFmtId="180" fontId="12" fillId="0" borderId="0" xfId="0" applyNumberFormat="1" applyFont="1" applyAlignment="1">
      <alignment vertical="top" wrapText="1"/>
    </xf>
    <xf numFmtId="49" fontId="16" fillId="0" borderId="11" xfId="0" applyNumberFormat="1" applyFont="1" applyBorder="1" applyAlignment="1">
      <alignment vertical="center" wrapText="1"/>
    </xf>
    <xf numFmtId="3" fontId="16" fillId="0" borderId="11" xfId="0" applyNumberFormat="1" applyFont="1" applyBorder="1" applyAlignment="1">
      <alignment horizontal="right" vertical="center" wrapText="1"/>
    </xf>
    <xf numFmtId="49" fontId="16" fillId="0" borderId="12" xfId="0" applyNumberFormat="1" applyFont="1" applyBorder="1" applyAlignment="1">
      <alignment vertical="top" wrapText="1"/>
    </xf>
    <xf numFmtId="49" fontId="17" fillId="0" borderId="11" xfId="0" applyNumberFormat="1" applyFont="1" applyBorder="1" applyAlignment="1">
      <alignment vertical="center" wrapText="1"/>
    </xf>
    <xf numFmtId="3" fontId="12" fillId="0" borderId="0" xfId="0" applyNumberFormat="1" applyFont="1" applyAlignment="1">
      <alignment vertical="top" wrapText="1"/>
    </xf>
    <xf numFmtId="3" fontId="7" fillId="0" borderId="11" xfId="0" applyNumberFormat="1" applyFont="1" applyBorder="1" applyAlignment="1">
      <alignment horizontal="right" vertical="top" wrapText="1"/>
    </xf>
    <xf numFmtId="3" fontId="18" fillId="0" borderId="0" xfId="0" applyNumberFormat="1" applyFont="1" applyAlignment="1">
      <alignment vertical="top" wrapText="1"/>
    </xf>
    <xf numFmtId="0" fontId="18" fillId="0" borderId="0" xfId="0" applyFont="1" applyAlignment="1">
      <alignment vertical="top" wrapText="1"/>
    </xf>
    <xf numFmtId="180" fontId="7" fillId="0" borderId="11" xfId="42" applyNumberFormat="1" applyFont="1" applyBorder="1" applyAlignment="1">
      <alignment horizontal="right" vertical="top" wrapText="1"/>
    </xf>
    <xf numFmtId="3" fontId="8" fillId="0" borderId="11" xfId="0" applyNumberFormat="1" applyFont="1" applyBorder="1" applyAlignment="1">
      <alignment horizontal="right" vertical="top" wrapText="1"/>
    </xf>
    <xf numFmtId="0" fontId="12" fillId="0" borderId="0" xfId="0" applyFont="1" applyAlignment="1">
      <alignment horizontal="center" vertical="top" wrapText="1"/>
    </xf>
    <xf numFmtId="49" fontId="19" fillId="0" borderId="0" xfId="0" applyNumberFormat="1" applyFont="1" applyAlignment="1">
      <alignment horizontal="left"/>
    </xf>
    <xf numFmtId="181" fontId="19" fillId="0" borderId="0" xfId="42" applyNumberFormat="1" applyFont="1" applyAlignment="1">
      <alignment/>
    </xf>
    <xf numFmtId="181" fontId="1" fillId="0" borderId="0" xfId="42" applyNumberFormat="1" applyFont="1" applyAlignment="1">
      <alignment/>
    </xf>
    <xf numFmtId="49" fontId="0" fillId="0" borderId="0" xfId="0" applyNumberFormat="1" applyAlignment="1">
      <alignment horizontal="left"/>
    </xf>
    <xf numFmtId="181" fontId="21" fillId="0" borderId="0" xfId="42" applyNumberFormat="1" applyFont="1" applyAlignment="1">
      <alignment/>
    </xf>
    <xf numFmtId="49" fontId="22" fillId="0" borderId="10" xfId="0" applyNumberFormat="1" applyFont="1" applyBorder="1" applyAlignment="1">
      <alignment horizontal="center"/>
    </xf>
    <xf numFmtId="0" fontId="22" fillId="0" borderId="10" xfId="0" applyFont="1" applyBorder="1" applyAlignment="1">
      <alignment horizontal="center"/>
    </xf>
    <xf numFmtId="181" fontId="22" fillId="0" borderId="10" xfId="42" applyNumberFormat="1" applyFont="1" applyBorder="1" applyAlignment="1">
      <alignment horizontal="center"/>
    </xf>
    <xf numFmtId="181" fontId="0" fillId="0" borderId="0" xfId="0" applyNumberFormat="1" applyAlignment="1">
      <alignment/>
    </xf>
    <xf numFmtId="49" fontId="22" fillId="0" borderId="11" xfId="0" applyNumberFormat="1" applyFont="1" applyBorder="1" applyAlignment="1">
      <alignment horizontal="center"/>
    </xf>
    <xf numFmtId="181" fontId="22" fillId="0" borderId="11" xfId="42" applyNumberFormat="1" applyFont="1" applyBorder="1" applyAlignment="1">
      <alignment/>
    </xf>
    <xf numFmtId="49" fontId="22" fillId="0" borderId="11" xfId="0" applyNumberFormat="1" applyFont="1" applyBorder="1" applyAlignment="1" quotePrefix="1">
      <alignment horizontal="center"/>
    </xf>
    <xf numFmtId="0" fontId="22" fillId="0" borderId="11" xfId="0" applyFont="1" applyBorder="1" applyAlignment="1">
      <alignment/>
    </xf>
    <xf numFmtId="181" fontId="19" fillId="0" borderId="11" xfId="42" applyNumberFormat="1" applyFont="1" applyBorder="1" applyAlignment="1">
      <alignment/>
    </xf>
    <xf numFmtId="49" fontId="19" fillId="0" borderId="11" xfId="0" applyNumberFormat="1" applyFont="1" applyBorder="1" applyAlignment="1">
      <alignment horizontal="center"/>
    </xf>
    <xf numFmtId="181" fontId="19" fillId="33" borderId="11" xfId="42" applyNumberFormat="1" applyFont="1" applyFill="1" applyBorder="1" applyAlignment="1">
      <alignment/>
    </xf>
    <xf numFmtId="0" fontId="19" fillId="0" borderId="0" xfId="0" applyFont="1" applyAlignment="1">
      <alignment/>
    </xf>
    <xf numFmtId="49" fontId="22" fillId="0" borderId="0" xfId="0" applyNumberFormat="1" applyFont="1" applyAlignment="1">
      <alignment horizontal="left"/>
    </xf>
    <xf numFmtId="0" fontId="22" fillId="0" borderId="0" xfId="0" applyFont="1" applyAlignment="1">
      <alignment/>
    </xf>
    <xf numFmtId="181" fontId="22" fillId="0" borderId="0" xfId="42" applyNumberFormat="1" applyFont="1" applyAlignment="1">
      <alignment/>
    </xf>
    <xf numFmtId="49" fontId="22" fillId="0" borderId="13" xfId="0" applyNumberFormat="1" applyFont="1" applyBorder="1" applyAlignment="1">
      <alignment horizontal="left"/>
    </xf>
    <xf numFmtId="181" fontId="22" fillId="0" borderId="13" xfId="42" applyNumberFormat="1" applyFont="1" applyBorder="1" applyAlignment="1">
      <alignment/>
    </xf>
    <xf numFmtId="3" fontId="23" fillId="0" borderId="11" xfId="0" applyNumberFormat="1" applyFont="1" applyBorder="1" applyAlignment="1">
      <alignment/>
    </xf>
    <xf numFmtId="0" fontId="19" fillId="0" borderId="11" xfId="0" applyFont="1" applyBorder="1" applyAlignment="1">
      <alignment/>
    </xf>
    <xf numFmtId="181" fontId="19" fillId="0" borderId="0" xfId="0" applyNumberFormat="1" applyFont="1" applyAlignment="1">
      <alignment/>
    </xf>
    <xf numFmtId="3" fontId="25" fillId="0" borderId="11" xfId="0" applyNumberFormat="1" applyFont="1" applyBorder="1" applyAlignment="1">
      <alignment/>
    </xf>
    <xf numFmtId="0" fontId="22" fillId="0" borderId="11" xfId="0" applyFont="1" applyFill="1" applyBorder="1" applyAlignment="1">
      <alignment/>
    </xf>
    <xf numFmtId="49" fontId="22" fillId="0" borderId="14" xfId="0" applyNumberFormat="1" applyFont="1" applyBorder="1" applyAlignment="1">
      <alignment horizontal="center"/>
    </xf>
    <xf numFmtId="0" fontId="22" fillId="0" borderId="14" xfId="0" applyFont="1" applyBorder="1" applyAlignment="1">
      <alignment/>
    </xf>
    <xf numFmtId="181" fontId="22" fillId="0" borderId="14" xfId="42" applyNumberFormat="1" applyFont="1" applyBorder="1" applyAlignment="1">
      <alignment/>
    </xf>
    <xf numFmtId="3" fontId="28" fillId="0" borderId="0" xfId="57" applyNumberFormat="1" applyFont="1" applyFill="1" applyBorder="1" applyAlignment="1">
      <alignment/>
      <protection/>
    </xf>
    <xf numFmtId="3" fontId="29" fillId="0" borderId="0" xfId="57" applyNumberFormat="1" applyFont="1" applyFill="1" applyBorder="1">
      <alignment/>
      <protection/>
    </xf>
    <xf numFmtId="3" fontId="29" fillId="0" borderId="0" xfId="57" applyNumberFormat="1" applyFont="1" applyFill="1" applyBorder="1" applyAlignment="1">
      <alignment/>
      <protection/>
    </xf>
    <xf numFmtId="3" fontId="28" fillId="0" borderId="10" xfId="57" applyNumberFormat="1" applyFont="1" applyFill="1" applyBorder="1" applyAlignment="1">
      <alignment horizontal="center" vertical="center" wrapText="1"/>
      <protection/>
    </xf>
    <xf numFmtId="3" fontId="22" fillId="0" borderId="0" xfId="0" applyNumberFormat="1" applyFont="1" applyAlignment="1">
      <alignment/>
    </xf>
    <xf numFmtId="3" fontId="19" fillId="0" borderId="0" xfId="0" applyNumberFormat="1" applyFont="1" applyAlignment="1">
      <alignment/>
    </xf>
    <xf numFmtId="180" fontId="34" fillId="0" borderId="0" xfId="42" applyNumberFormat="1" applyFont="1" applyAlignment="1">
      <alignment horizontal="right"/>
    </xf>
    <xf numFmtId="180" fontId="1" fillId="0" borderId="0" xfId="42" applyNumberFormat="1" applyFont="1" applyAlignment="1">
      <alignment/>
    </xf>
    <xf numFmtId="3" fontId="19" fillId="0" borderId="0" xfId="0" applyNumberFormat="1" applyFont="1" applyAlignment="1">
      <alignment vertical="center"/>
    </xf>
    <xf numFmtId="3" fontId="37" fillId="0" borderId="0" xfId="0" applyNumberFormat="1" applyFont="1" applyBorder="1" applyAlignment="1">
      <alignment vertical="center"/>
    </xf>
    <xf numFmtId="3" fontId="38" fillId="0" borderId="0" xfId="0" applyNumberFormat="1" applyFont="1" applyBorder="1" applyAlignment="1">
      <alignment vertical="center"/>
    </xf>
    <xf numFmtId="3" fontId="41" fillId="0" borderId="0" xfId="0" applyNumberFormat="1" applyFont="1" applyBorder="1" applyAlignment="1">
      <alignment vertical="center"/>
    </xf>
    <xf numFmtId="3" fontId="42" fillId="0" borderId="0" xfId="0" applyNumberFormat="1" applyFont="1" applyBorder="1" applyAlignment="1">
      <alignment vertical="center"/>
    </xf>
    <xf numFmtId="3" fontId="19" fillId="0" borderId="0" xfId="0" applyNumberFormat="1" applyFont="1" applyBorder="1" applyAlignment="1">
      <alignment vertical="center"/>
    </xf>
    <xf numFmtId="3" fontId="43" fillId="0" borderId="0" xfId="0" applyNumberFormat="1" applyFont="1" applyBorder="1" applyAlignment="1">
      <alignment vertical="center"/>
    </xf>
    <xf numFmtId="0" fontId="14" fillId="0" borderId="0" xfId="0" applyFont="1" applyAlignment="1">
      <alignment/>
    </xf>
    <xf numFmtId="180" fontId="35" fillId="0" borderId="0" xfId="42" applyNumberFormat="1" applyFont="1" applyAlignment="1">
      <alignment/>
    </xf>
    <xf numFmtId="180" fontId="12" fillId="0" borderId="0" xfId="42" applyNumberFormat="1" applyFont="1" applyAlignment="1">
      <alignment horizontal="right" vertical="center" wrapText="1"/>
    </xf>
    <xf numFmtId="0" fontId="22" fillId="0" borderId="11" xfId="0" applyFont="1" applyFill="1" applyBorder="1" applyAlignment="1">
      <alignment horizontal="center" vertical="center" wrapText="1"/>
    </xf>
    <xf numFmtId="0" fontId="22" fillId="0" borderId="11" xfId="0" applyFont="1" applyFill="1" applyBorder="1" applyAlignment="1">
      <alignment horizontal="left" vertical="center" wrapText="1"/>
    </xf>
    <xf numFmtId="0" fontId="19" fillId="0" borderId="11" xfId="0" applyFont="1" applyFill="1" applyBorder="1" applyAlignment="1">
      <alignment wrapText="1"/>
    </xf>
    <xf numFmtId="0" fontId="23" fillId="0" borderId="11" xfId="0" applyFont="1" applyFill="1" applyBorder="1" applyAlignment="1">
      <alignment horizontal="left" vertical="center" wrapText="1"/>
    </xf>
    <xf numFmtId="0" fontId="19" fillId="0" borderId="11" xfId="0" applyFont="1" applyFill="1" applyBorder="1" applyAlignment="1">
      <alignment vertical="center" wrapText="1"/>
    </xf>
    <xf numFmtId="0" fontId="48" fillId="0" borderId="0" xfId="0" applyFont="1" applyAlignment="1">
      <alignment/>
    </xf>
    <xf numFmtId="3" fontId="19" fillId="0" borderId="0" xfId="0" applyNumberFormat="1" applyFont="1" applyFill="1" applyAlignment="1">
      <alignment vertical="center" wrapText="1"/>
    </xf>
    <xf numFmtId="0" fontId="19" fillId="0" borderId="0" xfId="0" applyFont="1" applyFill="1" applyAlignment="1">
      <alignment vertical="center" wrapText="1"/>
    </xf>
    <xf numFmtId="0" fontId="24" fillId="0" borderId="0" xfId="0" applyFont="1" applyFill="1" applyAlignment="1">
      <alignment vertical="center" wrapText="1"/>
    </xf>
    <xf numFmtId="3" fontId="51" fillId="0" borderId="0" xfId="0" applyNumberFormat="1" applyFont="1" applyFill="1" applyAlignment="1">
      <alignment/>
    </xf>
    <xf numFmtId="3" fontId="47" fillId="0" borderId="0" xfId="0" applyNumberFormat="1" applyFont="1" applyFill="1" applyAlignment="1">
      <alignment/>
    </xf>
    <xf numFmtId="3" fontId="24" fillId="0" borderId="0" xfId="0" applyNumberFormat="1" applyFont="1" applyFill="1" applyAlignment="1">
      <alignment vertical="center" wrapText="1"/>
    </xf>
    <xf numFmtId="3" fontId="22" fillId="0" borderId="10" xfId="0" applyNumberFormat="1" applyFont="1" applyFill="1" applyBorder="1" applyAlignment="1">
      <alignment horizontal="center" vertical="center" wrapText="1"/>
    </xf>
    <xf numFmtId="3" fontId="46" fillId="0" borderId="10" xfId="0" applyNumberFormat="1" applyFont="1" applyFill="1" applyBorder="1" applyAlignment="1">
      <alignment vertical="center"/>
    </xf>
    <xf numFmtId="3" fontId="46" fillId="0" borderId="15" xfId="0" applyNumberFormat="1" applyFont="1" applyFill="1" applyBorder="1" applyAlignment="1">
      <alignment vertical="center" wrapText="1"/>
    </xf>
    <xf numFmtId="0" fontId="22" fillId="0" borderId="0" xfId="0" applyFont="1" applyFill="1" applyAlignment="1">
      <alignment vertical="center" wrapText="1"/>
    </xf>
    <xf numFmtId="3" fontId="46" fillId="0" borderId="10" xfId="0" applyNumberFormat="1"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16" xfId="0" applyFont="1" applyFill="1" applyBorder="1" applyAlignment="1">
      <alignment vertical="center" wrapText="1"/>
    </xf>
    <xf numFmtId="3" fontId="22" fillId="0" borderId="16" xfId="0" applyNumberFormat="1" applyFont="1" applyFill="1" applyBorder="1" applyAlignment="1">
      <alignment horizontal="right" vertical="center" wrapText="1"/>
    </xf>
    <xf numFmtId="3" fontId="46" fillId="0" borderId="16" xfId="0" applyNumberFormat="1" applyFont="1" applyFill="1" applyBorder="1" applyAlignment="1">
      <alignment horizontal="right" vertical="center" wrapText="1"/>
    </xf>
    <xf numFmtId="3" fontId="22" fillId="34" borderId="16" xfId="0" applyNumberFormat="1" applyFont="1" applyFill="1" applyBorder="1" applyAlignment="1">
      <alignment horizontal="right" vertical="center" wrapText="1"/>
    </xf>
    <xf numFmtId="3" fontId="52" fillId="0" borderId="16" xfId="0" applyNumberFormat="1" applyFont="1" applyFill="1" applyBorder="1" applyAlignment="1">
      <alignment horizontal="right" vertical="center" wrapText="1"/>
    </xf>
    <xf numFmtId="0" fontId="22" fillId="0" borderId="11" xfId="0" applyFont="1" applyFill="1" applyBorder="1" applyAlignment="1">
      <alignment vertical="center" wrapText="1"/>
    </xf>
    <xf numFmtId="3" fontId="22" fillId="0" borderId="11" xfId="0" applyNumberFormat="1" applyFont="1" applyFill="1" applyBorder="1" applyAlignment="1">
      <alignment horizontal="right" vertical="center" wrapText="1"/>
    </xf>
    <xf numFmtId="3" fontId="46" fillId="0" borderId="11" xfId="0" applyNumberFormat="1" applyFont="1" applyFill="1" applyBorder="1" applyAlignment="1">
      <alignment horizontal="right" vertical="center" wrapText="1"/>
    </xf>
    <xf numFmtId="3" fontId="53" fillId="0" borderId="11" xfId="0" applyNumberFormat="1" applyFont="1" applyFill="1" applyBorder="1" applyAlignment="1">
      <alignment vertical="center" wrapText="1"/>
    </xf>
    <xf numFmtId="0" fontId="36" fillId="0" borderId="0" xfId="0" applyFont="1" applyFill="1" applyAlignment="1">
      <alignment vertical="center" wrapText="1"/>
    </xf>
    <xf numFmtId="3" fontId="22" fillId="0" borderId="11" xfId="0" applyNumberFormat="1" applyFont="1" applyFill="1" applyBorder="1" applyAlignment="1">
      <alignment vertical="center" wrapText="1"/>
    </xf>
    <xf numFmtId="3" fontId="46" fillId="0" borderId="11"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24" fillId="0" borderId="11" xfId="0" applyNumberFormat="1" applyFont="1" applyFill="1" applyBorder="1" applyAlignment="1">
      <alignment vertical="center" wrapText="1"/>
    </xf>
    <xf numFmtId="3" fontId="31" fillId="0" borderId="0" xfId="57" applyNumberFormat="1" applyFont="1" applyFill="1" applyBorder="1">
      <alignment/>
      <protection/>
    </xf>
    <xf numFmtId="181" fontId="29" fillId="0" borderId="0" xfId="42" applyNumberFormat="1" applyFont="1" applyFill="1" applyBorder="1" applyAlignment="1">
      <alignment/>
    </xf>
    <xf numFmtId="3" fontId="28" fillId="0" borderId="0" xfId="57" applyNumberFormat="1" applyFont="1" applyFill="1" applyBorder="1" applyAlignment="1">
      <alignment wrapText="1"/>
      <protection/>
    </xf>
    <xf numFmtId="3" fontId="30" fillId="0" borderId="0" xfId="57" applyNumberFormat="1" applyFont="1" applyFill="1" applyBorder="1" applyAlignment="1">
      <alignment/>
      <protection/>
    </xf>
    <xf numFmtId="181" fontId="28" fillId="0" borderId="0" xfId="42" applyNumberFormat="1" applyFont="1" applyFill="1" applyBorder="1" applyAlignment="1">
      <alignment/>
    </xf>
    <xf numFmtId="3" fontId="31" fillId="0" borderId="10" xfId="57" applyNumberFormat="1" applyFont="1" applyFill="1" applyBorder="1" applyAlignment="1">
      <alignment/>
      <protection/>
    </xf>
    <xf numFmtId="181" fontId="29" fillId="0" borderId="10" xfId="42" applyNumberFormat="1" applyFont="1" applyFill="1" applyBorder="1" applyAlignment="1">
      <alignment/>
    </xf>
    <xf numFmtId="3" fontId="30" fillId="0" borderId="10" xfId="57" applyNumberFormat="1" applyFont="1" applyFill="1" applyBorder="1" applyAlignment="1">
      <alignment horizontal="center" vertical="center" wrapText="1"/>
      <protection/>
    </xf>
    <xf numFmtId="181" fontId="28" fillId="0" borderId="10" xfId="42" applyNumberFormat="1" applyFont="1" applyFill="1" applyBorder="1" applyAlignment="1">
      <alignment horizontal="center" vertical="center" wrapText="1"/>
    </xf>
    <xf numFmtId="0" fontId="31" fillId="0" borderId="0" xfId="0" applyFont="1" applyFill="1" applyAlignment="1">
      <alignment/>
    </xf>
    <xf numFmtId="0" fontId="31" fillId="0" borderId="0" xfId="0" applyFont="1" applyFill="1" applyAlignment="1">
      <alignment wrapText="1"/>
    </xf>
    <xf numFmtId="181" fontId="22" fillId="0" borderId="11" xfId="42" applyNumberFormat="1" applyFont="1" applyFill="1" applyBorder="1" applyAlignment="1">
      <alignment/>
    </xf>
    <xf numFmtId="0" fontId="59" fillId="0" borderId="0" xfId="59" applyFont="1" applyAlignment="1">
      <alignment horizontal="centerContinuous"/>
      <protection/>
    </xf>
    <xf numFmtId="0" fontId="58" fillId="0" borderId="0" xfId="59">
      <alignment/>
      <protection/>
    </xf>
    <xf numFmtId="0" fontId="59" fillId="0" borderId="0" xfId="59" applyFont="1">
      <alignment/>
      <protection/>
    </xf>
    <xf numFmtId="0" fontId="47" fillId="0" borderId="0" xfId="59" applyFont="1">
      <alignment/>
      <protection/>
    </xf>
    <xf numFmtId="0" fontId="61" fillId="0" borderId="0" xfId="59" applyFont="1" applyAlignment="1">
      <alignment horizontal="center"/>
      <protection/>
    </xf>
    <xf numFmtId="0" fontId="47" fillId="0" borderId="10" xfId="59" applyFont="1" applyBorder="1" applyAlignment="1">
      <alignment horizontal="center"/>
      <protection/>
    </xf>
    <xf numFmtId="0" fontId="62" fillId="0" borderId="0" xfId="59" applyFont="1" applyBorder="1">
      <alignment/>
      <protection/>
    </xf>
    <xf numFmtId="0" fontId="63" fillId="0" borderId="0" xfId="59" applyFont="1" applyBorder="1">
      <alignment/>
      <protection/>
    </xf>
    <xf numFmtId="0" fontId="59" fillId="0" borderId="0" xfId="59" applyFont="1" applyBorder="1">
      <alignment/>
      <protection/>
    </xf>
    <xf numFmtId="0" fontId="27" fillId="0" borderId="0" xfId="59" applyFont="1" applyAlignment="1">
      <alignment horizontal="center"/>
      <protection/>
    </xf>
    <xf numFmtId="0" fontId="58" fillId="0" borderId="0" xfId="59" applyBorder="1">
      <alignment/>
      <protection/>
    </xf>
    <xf numFmtId="0" fontId="64" fillId="0" borderId="0" xfId="0" applyFont="1" applyAlignment="1" applyProtection="1">
      <alignment horizontal="center" vertical="center"/>
      <protection hidden="1"/>
    </xf>
    <xf numFmtId="0" fontId="26" fillId="0" borderId="0" xfId="0" applyFont="1" applyAlignment="1" applyProtection="1">
      <alignment vertical="center"/>
      <protection hidden="1"/>
    </xf>
    <xf numFmtId="0" fontId="35" fillId="0" borderId="0" xfId="0" applyFont="1" applyAlignment="1" applyProtection="1">
      <alignment horizontal="center"/>
      <protection hidden="1"/>
    </xf>
    <xf numFmtId="0" fontId="67" fillId="0" borderId="0" xfId="0" applyFont="1" applyAlignment="1" applyProtection="1">
      <alignment/>
      <protection hidden="1"/>
    </xf>
    <xf numFmtId="0" fontId="35" fillId="0" borderId="0" xfId="59" applyFont="1" applyAlignment="1">
      <alignment horizontal="center"/>
      <protection/>
    </xf>
    <xf numFmtId="0" fontId="27" fillId="0" borderId="0" xfId="0" applyFont="1" applyAlignment="1" applyProtection="1">
      <alignment horizontal="center"/>
      <protection hidden="1"/>
    </xf>
    <xf numFmtId="0" fontId="68" fillId="0" borderId="0" xfId="59" applyFont="1" applyAlignment="1">
      <alignment horizontal="center"/>
      <protection/>
    </xf>
    <xf numFmtId="0" fontId="19" fillId="0" borderId="10" xfId="59" applyFont="1" applyBorder="1" applyAlignment="1">
      <alignment horizontal="center" vertical="center" wrapText="1"/>
      <protection/>
    </xf>
    <xf numFmtId="180" fontId="2" fillId="0" borderId="0" xfId="0" applyNumberFormat="1" applyFont="1" applyAlignment="1">
      <alignment vertical="center" wrapText="1"/>
    </xf>
    <xf numFmtId="3" fontId="4" fillId="0" borderId="0" xfId="0" applyNumberFormat="1" applyFont="1" applyAlignment="1">
      <alignment vertical="top" wrapText="1"/>
    </xf>
    <xf numFmtId="49" fontId="33" fillId="0" borderId="10" xfId="0" applyNumberFormat="1" applyFont="1" applyBorder="1" applyAlignment="1">
      <alignment horizontal="center"/>
    </xf>
    <xf numFmtId="0" fontId="33" fillId="0" borderId="10" xfId="0" applyFont="1" applyBorder="1" applyAlignment="1">
      <alignment horizontal="center"/>
    </xf>
    <xf numFmtId="181" fontId="33" fillId="0" borderId="10" xfId="42" applyNumberFormat="1" applyFont="1" applyBorder="1" applyAlignment="1">
      <alignment horizontal="center"/>
    </xf>
    <xf numFmtId="0" fontId="69" fillId="0" borderId="0" xfId="0" applyFont="1" applyAlignment="1">
      <alignment/>
    </xf>
    <xf numFmtId="49" fontId="33" fillId="0" borderId="17" xfId="0" applyNumberFormat="1" applyFont="1" applyBorder="1" applyAlignment="1">
      <alignment horizontal="left"/>
    </xf>
    <xf numFmtId="0" fontId="33" fillId="0" borderId="17" xfId="0" applyFont="1" applyBorder="1" applyAlignment="1">
      <alignment/>
    </xf>
    <xf numFmtId="181" fontId="33" fillId="0" borderId="17" xfId="42" applyNumberFormat="1" applyFont="1" applyBorder="1" applyAlignment="1">
      <alignment/>
    </xf>
    <xf numFmtId="181" fontId="69" fillId="0" borderId="0" xfId="0" applyNumberFormat="1" applyFont="1" applyAlignment="1">
      <alignment/>
    </xf>
    <xf numFmtId="49" fontId="33" fillId="0" borderId="11" xfId="0" applyNumberFormat="1" applyFont="1" applyBorder="1" applyAlignment="1">
      <alignment horizontal="center"/>
    </xf>
    <xf numFmtId="0" fontId="33" fillId="0" borderId="11" xfId="0" applyFont="1" applyBorder="1" applyAlignment="1">
      <alignment/>
    </xf>
    <xf numFmtId="181" fontId="33" fillId="0" borderId="11" xfId="42" applyNumberFormat="1" applyFont="1" applyBorder="1" applyAlignment="1">
      <alignment/>
    </xf>
    <xf numFmtId="49" fontId="16" fillId="0" borderId="11" xfId="0" applyNumberFormat="1" applyFont="1" applyBorder="1" applyAlignment="1" quotePrefix="1">
      <alignment horizontal="center"/>
    </xf>
    <xf numFmtId="0" fontId="16" fillId="0" borderId="11" xfId="0" applyFont="1" applyBorder="1" applyAlignment="1">
      <alignment/>
    </xf>
    <xf numFmtId="181" fontId="16" fillId="0" borderId="11" xfId="42" applyNumberFormat="1" applyFont="1" applyBorder="1" applyAlignment="1">
      <alignment/>
    </xf>
    <xf numFmtId="49" fontId="8" fillId="0" borderId="11" xfId="0" applyNumberFormat="1" applyFont="1" applyBorder="1" applyAlignment="1">
      <alignment horizontal="center"/>
    </xf>
    <xf numFmtId="0" fontId="8" fillId="0" borderId="11" xfId="0" applyFont="1" applyBorder="1" applyAlignment="1">
      <alignment/>
    </xf>
    <xf numFmtId="181" fontId="17" fillId="0" borderId="11" xfId="42" applyNumberFormat="1" applyFont="1" applyBorder="1" applyAlignment="1">
      <alignment/>
    </xf>
    <xf numFmtId="0" fontId="8" fillId="0" borderId="0" xfId="0" applyFont="1" applyAlignment="1">
      <alignment/>
    </xf>
    <xf numFmtId="181" fontId="8" fillId="0" borderId="0" xfId="0" applyNumberFormat="1" applyFont="1" applyAlignment="1">
      <alignment/>
    </xf>
    <xf numFmtId="49" fontId="16" fillId="0" borderId="11" xfId="0" applyNumberFormat="1" applyFont="1" applyBorder="1" applyAlignment="1">
      <alignment horizontal="center"/>
    </xf>
    <xf numFmtId="49" fontId="17" fillId="0" borderId="11" xfId="0" applyNumberFormat="1" applyFont="1" applyBorder="1" applyAlignment="1">
      <alignment horizontal="center"/>
    </xf>
    <xf numFmtId="181" fontId="17" fillId="33" borderId="11" xfId="42" applyNumberFormat="1" applyFont="1" applyFill="1" applyBorder="1" applyAlignment="1">
      <alignment/>
    </xf>
    <xf numFmtId="49" fontId="70" fillId="0" borderId="18" xfId="0" applyNumberFormat="1" applyFont="1" applyBorder="1" applyAlignment="1">
      <alignment horizontal="center"/>
    </xf>
    <xf numFmtId="0" fontId="71" fillId="0" borderId="18" xfId="0" applyFont="1" applyFill="1" applyBorder="1" applyAlignment="1">
      <alignment/>
    </xf>
    <xf numFmtId="181" fontId="70" fillId="0" borderId="18" xfId="42" applyNumberFormat="1" applyFont="1" applyBorder="1" applyAlignment="1">
      <alignment/>
    </xf>
    <xf numFmtId="49" fontId="70" fillId="0" borderId="19" xfId="0" applyNumberFormat="1" applyFont="1" applyBorder="1" applyAlignment="1">
      <alignment horizontal="center"/>
    </xf>
    <xf numFmtId="0" fontId="71" fillId="0" borderId="19" xfId="0" applyFont="1" applyFill="1" applyBorder="1" applyAlignment="1">
      <alignment/>
    </xf>
    <xf numFmtId="181" fontId="70" fillId="0" borderId="19" xfId="42" applyNumberFormat="1" applyFont="1" applyBorder="1" applyAlignment="1">
      <alignment/>
    </xf>
    <xf numFmtId="0" fontId="7" fillId="0" borderId="0" xfId="0" applyFont="1" applyAlignment="1">
      <alignment/>
    </xf>
    <xf numFmtId="3" fontId="16" fillId="0" borderId="0" xfId="0" applyNumberFormat="1" applyFont="1" applyAlignment="1">
      <alignment/>
    </xf>
    <xf numFmtId="3" fontId="16" fillId="0" borderId="0" xfId="0" applyNumberFormat="1" applyFont="1" applyFill="1" applyAlignment="1">
      <alignment/>
    </xf>
    <xf numFmtId="0" fontId="5" fillId="0" borderId="0" xfId="0" applyFont="1" applyAlignment="1">
      <alignment/>
    </xf>
    <xf numFmtId="0" fontId="15" fillId="0" borderId="0" xfId="0" applyFont="1" applyAlignment="1">
      <alignment/>
    </xf>
    <xf numFmtId="3" fontId="16" fillId="0" borderId="0" xfId="57" applyNumberFormat="1" applyFont="1" applyFill="1" applyBorder="1" applyAlignment="1">
      <alignment/>
      <protection/>
    </xf>
    <xf numFmtId="180" fontId="17" fillId="0" borderId="0" xfId="42" applyNumberFormat="1" applyFont="1" applyAlignment="1">
      <alignment horizontal="right"/>
    </xf>
    <xf numFmtId="180" fontId="7" fillId="0" borderId="0" xfId="42" applyNumberFormat="1" applyFont="1" applyAlignment="1">
      <alignment/>
    </xf>
    <xf numFmtId="0" fontId="61" fillId="0" borderId="0" xfId="59" applyFont="1" applyAlignment="1">
      <alignment horizontal="center" vertical="center"/>
      <protection/>
    </xf>
    <xf numFmtId="0" fontId="22" fillId="0" borderId="10" xfId="0" applyFont="1" applyBorder="1" applyAlignment="1">
      <alignment horizontal="center" vertical="center" wrapText="1"/>
    </xf>
    <xf numFmtId="0" fontId="19" fillId="0" borderId="11" xfId="0" applyFont="1" applyFill="1" applyBorder="1" applyAlignment="1">
      <alignment horizontal="left" vertical="center" wrapText="1"/>
    </xf>
    <xf numFmtId="3" fontId="19" fillId="0" borderId="16" xfId="0" applyNumberFormat="1" applyFont="1" applyFill="1" applyBorder="1" applyAlignment="1">
      <alignment horizontal="right" vertical="center" wrapText="1"/>
    </xf>
    <xf numFmtId="49" fontId="19" fillId="0" borderId="11" xfId="0" applyNumberFormat="1" applyFont="1" applyFill="1" applyBorder="1" applyAlignment="1">
      <alignment vertical="center" wrapText="1"/>
    </xf>
    <xf numFmtId="3" fontId="19" fillId="0" borderId="11" xfId="0" applyNumberFormat="1" applyFont="1" applyFill="1" applyBorder="1" applyAlignment="1">
      <alignment horizontal="right" vertical="center" wrapText="1"/>
    </xf>
    <xf numFmtId="3" fontId="24" fillId="0" borderId="11" xfId="0" applyNumberFormat="1" applyFont="1" applyFill="1" applyBorder="1" applyAlignment="1">
      <alignment horizontal="right" vertical="center" wrapText="1"/>
    </xf>
    <xf numFmtId="3" fontId="24" fillId="0" borderId="16" xfId="0" applyNumberFormat="1" applyFont="1" applyFill="1" applyBorder="1" applyAlignment="1">
      <alignment horizontal="right" vertical="center" wrapText="1"/>
    </xf>
    <xf numFmtId="3" fontId="24" fillId="0" borderId="16" xfId="0" applyNumberFormat="1" applyFont="1" applyFill="1" applyBorder="1" applyAlignment="1">
      <alignment horizontal="right" vertical="center" wrapText="1"/>
    </xf>
    <xf numFmtId="3" fontId="19" fillId="35" borderId="11" xfId="0" applyNumberFormat="1" applyFont="1" applyFill="1" applyBorder="1" applyAlignment="1">
      <alignment vertical="center" wrapText="1"/>
    </xf>
    <xf numFmtId="0" fontId="19" fillId="0" borderId="0" xfId="0" applyFont="1" applyFill="1" applyAlignment="1">
      <alignment horizontal="center" vertical="center" wrapText="1"/>
    </xf>
    <xf numFmtId="0" fontId="22" fillId="0" borderId="16"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4" xfId="0" applyFont="1" applyFill="1" applyBorder="1" applyAlignment="1">
      <alignment vertical="center" wrapText="1"/>
    </xf>
    <xf numFmtId="3" fontId="19" fillId="0" borderId="14" xfId="0" applyNumberFormat="1" applyFont="1" applyFill="1" applyBorder="1" applyAlignment="1">
      <alignment vertical="center" wrapText="1"/>
    </xf>
    <xf numFmtId="3" fontId="24" fillId="0" borderId="14" xfId="0" applyNumberFormat="1" applyFont="1" applyFill="1" applyBorder="1" applyAlignment="1">
      <alignment vertical="center" wrapText="1"/>
    </xf>
    <xf numFmtId="0" fontId="19" fillId="0" borderId="0" xfId="0" applyFont="1" applyBorder="1" applyAlignment="1">
      <alignment horizontal="left" vertical="center"/>
    </xf>
    <xf numFmtId="0" fontId="19" fillId="0" borderId="0" xfId="0" applyFont="1" applyBorder="1" applyAlignment="1">
      <alignment vertical="center" wrapText="1"/>
    </xf>
    <xf numFmtId="180" fontId="2" fillId="0" borderId="0" xfId="42" applyNumberFormat="1" applyFont="1" applyFill="1" applyAlignment="1">
      <alignment horizontal="right" vertical="center" wrapText="1"/>
    </xf>
    <xf numFmtId="0" fontId="45" fillId="0" borderId="0" xfId="0" applyFont="1" applyFill="1" applyAlignment="1">
      <alignment vertical="center" wrapText="1"/>
    </xf>
    <xf numFmtId="0" fontId="45" fillId="0" borderId="0" xfId="0" applyFont="1" applyFill="1" applyAlignment="1">
      <alignment horizontal="center" vertical="center" wrapText="1"/>
    </xf>
    <xf numFmtId="0" fontId="10" fillId="0" borderId="0" xfId="0" applyFont="1" applyFill="1" applyAlignment="1">
      <alignment horizontal="center" vertical="center" wrapText="1"/>
    </xf>
    <xf numFmtId="3" fontId="10" fillId="0" borderId="0" xfId="0" applyNumberFormat="1" applyFont="1" applyFill="1" applyAlignment="1">
      <alignment horizontal="right" vertical="center" wrapText="1"/>
    </xf>
    <xf numFmtId="3" fontId="10" fillId="0" borderId="0" xfId="0" applyNumberFormat="1" applyFont="1" applyFill="1" applyAlignment="1">
      <alignment vertical="center" wrapText="1"/>
    </xf>
    <xf numFmtId="0" fontId="18" fillId="0" borderId="0" xfId="0" applyFont="1" applyFill="1" applyAlignment="1">
      <alignment vertical="center" wrapText="1"/>
    </xf>
    <xf numFmtId="3" fontId="21" fillId="0" borderId="11" xfId="0" applyNumberFormat="1" applyFont="1" applyFill="1" applyBorder="1" applyAlignment="1">
      <alignment horizontal="right" vertical="center" wrapText="1"/>
    </xf>
    <xf numFmtId="3" fontId="72" fillId="0" borderId="11" xfId="0" applyNumberFormat="1" applyFont="1" applyFill="1" applyBorder="1" applyAlignment="1">
      <alignment horizontal="right" vertical="center" wrapText="1"/>
    </xf>
    <xf numFmtId="0" fontId="9" fillId="0" borderId="0" xfId="0" applyFont="1" applyFill="1" applyAlignment="1">
      <alignment horizontal="center" vertical="center" wrapText="1"/>
    </xf>
    <xf numFmtId="0" fontId="9" fillId="0" borderId="0" xfId="0" applyFont="1" applyFill="1" applyAlignment="1">
      <alignment horizontal="right" vertical="center" wrapText="1"/>
    </xf>
    <xf numFmtId="3" fontId="45" fillId="0" borderId="0" xfId="0" applyNumberFormat="1" applyFont="1" applyFill="1" applyAlignment="1">
      <alignment horizontal="right" vertical="center" wrapText="1"/>
    </xf>
    <xf numFmtId="4" fontId="45" fillId="0" borderId="0" xfId="0" applyNumberFormat="1" applyFont="1" applyFill="1" applyAlignment="1">
      <alignment vertical="center" wrapText="1"/>
    </xf>
    <xf numFmtId="3" fontId="24" fillId="0" borderId="16" xfId="0" applyNumberFormat="1" applyFont="1" applyFill="1" applyBorder="1" applyAlignment="1">
      <alignment vertical="center" wrapText="1"/>
    </xf>
    <xf numFmtId="3" fontId="19" fillId="0" borderId="16" xfId="0" applyNumberFormat="1" applyFont="1" applyFill="1" applyBorder="1" applyAlignment="1">
      <alignment vertical="center" wrapText="1"/>
    </xf>
    <xf numFmtId="0" fontId="59" fillId="0" borderId="0" xfId="59" applyFont="1" applyAlignment="1">
      <alignment horizontal="center"/>
      <protection/>
    </xf>
    <xf numFmtId="0" fontId="65" fillId="0" borderId="0" xfId="59" applyFont="1" applyAlignment="1">
      <alignment horizontal="center"/>
      <protection/>
    </xf>
    <xf numFmtId="0" fontId="60" fillId="0" borderId="0" xfId="59" applyFont="1" applyAlignment="1">
      <alignment horizontal="center"/>
      <protection/>
    </xf>
    <xf numFmtId="0" fontId="58" fillId="0" borderId="0" xfId="59" applyFont="1" applyAlignment="1">
      <alignment horizontal="center"/>
      <protection/>
    </xf>
    <xf numFmtId="3" fontId="18" fillId="0" borderId="0" xfId="0" applyNumberFormat="1" applyFont="1" applyFill="1" applyAlignment="1">
      <alignment horizontal="right" vertical="center" wrapText="1"/>
    </xf>
    <xf numFmtId="0" fontId="12" fillId="0" borderId="0" xfId="0" applyFont="1" applyAlignment="1">
      <alignment horizontal="left" vertical="center" wrapText="1"/>
    </xf>
    <xf numFmtId="3" fontId="25" fillId="0" borderId="0" xfId="0" applyNumberFormat="1" applyFont="1" applyBorder="1" applyAlignment="1">
      <alignment horizontal="center" vertical="center"/>
    </xf>
    <xf numFmtId="0" fontId="22" fillId="0" borderId="10" xfId="0" applyFont="1" applyFill="1" applyBorder="1" applyAlignment="1">
      <alignment horizontal="center" vertical="center" wrapText="1"/>
    </xf>
    <xf numFmtId="0" fontId="25" fillId="0" borderId="0" xfId="59" applyFont="1" applyAlignment="1">
      <alignment horizontal="center"/>
      <protection/>
    </xf>
    <xf numFmtId="0" fontId="5" fillId="0" borderId="16" xfId="0" applyFont="1" applyBorder="1" applyAlignment="1">
      <alignment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180" fontId="5" fillId="0" borderId="10" xfId="42" applyNumberFormat="1" applyFont="1" applyFill="1" applyBorder="1" applyAlignment="1">
      <alignment horizontal="center" vertical="center" wrapText="1"/>
    </xf>
    <xf numFmtId="0" fontId="5" fillId="0" borderId="11" xfId="0" applyFont="1" applyBorder="1" applyAlignment="1">
      <alignment horizontal="center" vertical="center" wrapText="1"/>
    </xf>
    <xf numFmtId="180" fontId="5" fillId="0" borderId="16" xfId="42" applyNumberFormat="1" applyFont="1" applyBorder="1" applyAlignment="1">
      <alignment horizontal="right" vertical="center" wrapText="1"/>
    </xf>
    <xf numFmtId="0" fontId="7" fillId="0" borderId="11" xfId="0" applyFont="1" applyBorder="1" applyAlignment="1">
      <alignment horizontal="center" vertical="center" wrapText="1"/>
    </xf>
    <xf numFmtId="180" fontId="7" fillId="0" borderId="11" xfId="42" applyNumberFormat="1" applyFont="1" applyBorder="1" applyAlignment="1">
      <alignment vertical="center" wrapText="1"/>
    </xf>
    <xf numFmtId="180" fontId="5" fillId="0" borderId="11" xfId="42" applyNumberFormat="1" applyFont="1" applyBorder="1" applyAlignment="1">
      <alignment vertical="center" wrapText="1"/>
    </xf>
    <xf numFmtId="180" fontId="7" fillId="0" borderId="11" xfId="42" applyNumberFormat="1" applyFont="1" applyFill="1" applyBorder="1" applyAlignment="1">
      <alignment vertical="center" wrapText="1"/>
    </xf>
    <xf numFmtId="0" fontId="8" fillId="0" borderId="11" xfId="0" applyFont="1" applyBorder="1" applyAlignment="1">
      <alignment horizontal="right" vertical="center" wrapText="1"/>
    </xf>
    <xf numFmtId="180" fontId="8" fillId="0" borderId="11" xfId="42" applyNumberFormat="1" applyFont="1" applyFill="1" applyBorder="1" applyAlignment="1">
      <alignment vertical="center" wrapText="1"/>
    </xf>
    <xf numFmtId="0" fontId="8" fillId="0" borderId="11" xfId="0" applyFont="1" applyBorder="1" applyAlignment="1" quotePrefix="1">
      <alignment horizontal="right" vertical="center" wrapText="1"/>
    </xf>
    <xf numFmtId="0" fontId="2" fillId="0" borderId="14" xfId="0" applyFont="1" applyBorder="1" applyAlignment="1">
      <alignment horizontal="center" vertical="center" wrapText="1"/>
    </xf>
    <xf numFmtId="2" fontId="7" fillId="0" borderId="14" xfId="0" applyNumberFormat="1" applyFont="1" applyBorder="1" applyAlignment="1">
      <alignment vertical="center" wrapText="1"/>
    </xf>
    <xf numFmtId="180" fontId="7" fillId="0" borderId="14" xfId="42" applyNumberFormat="1" applyFont="1" applyBorder="1" applyAlignment="1">
      <alignment vertical="center" wrapText="1"/>
    </xf>
    <xf numFmtId="0" fontId="11" fillId="0" borderId="0" xfId="0" applyFont="1" applyBorder="1" applyAlignment="1">
      <alignment horizontal="right" vertical="center" wrapText="1"/>
    </xf>
    <xf numFmtId="0" fontId="12" fillId="0" borderId="10" xfId="0" applyFont="1" applyBorder="1" applyAlignment="1">
      <alignment horizontal="center" vertical="center" wrapText="1"/>
    </xf>
    <xf numFmtId="0" fontId="13" fillId="0" borderId="11" xfId="0" applyFont="1" applyBorder="1" applyAlignment="1">
      <alignment horizontal="left" vertical="top" wrapText="1"/>
    </xf>
    <xf numFmtId="0" fontId="14" fillId="0" borderId="11" xfId="0" applyFont="1" applyBorder="1" applyAlignment="1">
      <alignment horizontal="center" vertical="top" wrapText="1"/>
    </xf>
    <xf numFmtId="0" fontId="14" fillId="0" borderId="18" xfId="0" applyFont="1" applyBorder="1" applyAlignment="1">
      <alignment horizontal="center" vertical="top" wrapText="1"/>
    </xf>
    <xf numFmtId="0" fontId="15" fillId="0" borderId="11" xfId="0" applyFont="1" applyBorder="1" applyAlignment="1">
      <alignment horizontal="center" vertical="top" wrapText="1"/>
    </xf>
    <xf numFmtId="0" fontId="13" fillId="0" borderId="11" xfId="0" applyFont="1" applyBorder="1" applyAlignment="1">
      <alignment horizontal="center" vertical="top" wrapText="1"/>
    </xf>
    <xf numFmtId="0" fontId="13" fillId="0" borderId="14" xfId="0" applyFont="1" applyBorder="1" applyAlignment="1">
      <alignment horizontal="center" vertical="top" wrapText="1"/>
    </xf>
    <xf numFmtId="0" fontId="5" fillId="0" borderId="14" xfId="0" applyFont="1" applyBorder="1" applyAlignment="1">
      <alignment vertical="top" wrapText="1"/>
    </xf>
    <xf numFmtId="180" fontId="5" fillId="0" borderId="14" xfId="42" applyNumberFormat="1" applyFont="1" applyBorder="1" applyAlignment="1">
      <alignment horizontal="right" vertical="top" wrapText="1"/>
    </xf>
    <xf numFmtId="0" fontId="12" fillId="0" borderId="16" xfId="0" applyFont="1" applyBorder="1" applyAlignment="1">
      <alignment horizontal="center" vertical="top" wrapText="1"/>
    </xf>
    <xf numFmtId="0" fontId="5" fillId="0" borderId="16" xfId="0" applyFont="1" applyBorder="1" applyAlignment="1">
      <alignment vertical="top" wrapText="1"/>
    </xf>
    <xf numFmtId="0" fontId="5" fillId="0" borderId="11" xfId="0" applyFont="1" applyBorder="1" applyAlignment="1">
      <alignment vertical="top" wrapText="1"/>
    </xf>
    <xf numFmtId="3" fontId="25" fillId="0" borderId="11" xfId="0" applyNumberFormat="1" applyFont="1" applyFill="1" applyBorder="1" applyAlignment="1">
      <alignment horizontal="right" vertical="center" wrapText="1"/>
    </xf>
    <xf numFmtId="0" fontId="25" fillId="0" borderId="11" xfId="0" applyFont="1" applyFill="1" applyBorder="1" applyAlignment="1">
      <alignment horizontal="center" vertical="center" wrapText="1"/>
    </xf>
    <xf numFmtId="0" fontId="25" fillId="0" borderId="11" xfId="0" applyFont="1" applyFill="1" applyBorder="1" applyAlignment="1">
      <alignment vertical="center" wrapText="1"/>
    </xf>
    <xf numFmtId="0" fontId="23" fillId="0" borderId="11" xfId="0" applyFont="1" applyFill="1" applyBorder="1" applyAlignment="1">
      <alignment horizontal="center" vertical="center" wrapText="1"/>
    </xf>
    <xf numFmtId="0" fontId="23" fillId="0" borderId="11" xfId="0" applyFont="1" applyFill="1" applyBorder="1" applyAlignment="1">
      <alignment vertical="center" wrapText="1"/>
    </xf>
    <xf numFmtId="3" fontId="23" fillId="0" borderId="11" xfId="0" applyNumberFormat="1" applyFont="1" applyFill="1" applyBorder="1" applyAlignment="1">
      <alignment horizontal="right"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vertical="center" wrapText="1"/>
    </xf>
    <xf numFmtId="0" fontId="21" fillId="0" borderId="11" xfId="0" applyFont="1" applyFill="1" applyBorder="1" applyAlignment="1" quotePrefix="1">
      <alignment horizontal="center" vertical="center" wrapText="1"/>
    </xf>
    <xf numFmtId="0" fontId="21" fillId="0" borderId="11" xfId="0" applyFont="1" applyFill="1" applyBorder="1" applyAlignment="1" quotePrefix="1">
      <alignment vertical="center" wrapText="1"/>
    </xf>
    <xf numFmtId="0" fontId="23" fillId="0" borderId="11" xfId="0" applyFont="1" applyFill="1" applyBorder="1" applyAlignment="1" quotePrefix="1">
      <alignment horizontal="center" vertical="center" wrapText="1"/>
    </xf>
    <xf numFmtId="0" fontId="72" fillId="0" borderId="11" xfId="0" applyFont="1" applyFill="1" applyBorder="1" applyAlignment="1">
      <alignment horizontal="center" vertical="center" wrapText="1"/>
    </xf>
    <xf numFmtId="0" fontId="72" fillId="0" borderId="11" xfId="0" applyFont="1" applyFill="1" applyBorder="1" applyAlignment="1">
      <alignment vertical="center" wrapText="1"/>
    </xf>
    <xf numFmtId="180" fontId="25" fillId="0" borderId="11" xfId="0" applyNumberFormat="1" applyFont="1" applyFill="1" applyBorder="1" applyAlignment="1">
      <alignment vertical="center" wrapText="1"/>
    </xf>
    <xf numFmtId="180" fontId="25" fillId="0" borderId="11" xfId="42" applyNumberFormat="1" applyFont="1" applyFill="1" applyBorder="1" applyAlignment="1">
      <alignment horizontal="right" vertical="center" wrapText="1"/>
    </xf>
    <xf numFmtId="0" fontId="23" fillId="0" borderId="11" xfId="0" applyFont="1" applyBorder="1" applyAlignment="1">
      <alignment horizontal="center" vertical="center" wrapText="1"/>
    </xf>
    <xf numFmtId="0" fontId="23" fillId="0" borderId="11" xfId="0" applyFont="1" applyBorder="1" applyAlignment="1">
      <alignment vertical="center" wrapText="1"/>
    </xf>
    <xf numFmtId="180" fontId="23" fillId="0" borderId="11" xfId="42" applyNumberFormat="1" applyFont="1" applyFill="1" applyBorder="1" applyAlignment="1">
      <alignment horizontal="right" vertical="center" wrapText="1"/>
    </xf>
    <xf numFmtId="0" fontId="21" fillId="0" borderId="11" xfId="0" applyFont="1" applyBorder="1" applyAlignment="1">
      <alignment horizontal="right" vertical="center" wrapText="1"/>
    </xf>
    <xf numFmtId="0" fontId="21" fillId="0" borderId="11" xfId="0" applyFont="1" applyBorder="1" applyAlignment="1">
      <alignment vertical="center" wrapText="1"/>
    </xf>
    <xf numFmtId="180" fontId="21" fillId="0" borderId="11" xfId="42" applyNumberFormat="1" applyFont="1" applyFill="1" applyBorder="1" applyAlignment="1">
      <alignment horizontal="right" vertical="center" wrapText="1"/>
    </xf>
    <xf numFmtId="0" fontId="21" fillId="0" borderId="11" xfId="0" applyFont="1" applyBorder="1" applyAlignment="1" quotePrefix="1">
      <alignment horizontal="right" vertical="center" wrapText="1"/>
    </xf>
    <xf numFmtId="180" fontId="25" fillId="0" borderId="14" xfId="42" applyNumberFormat="1" applyFont="1" applyFill="1" applyBorder="1" applyAlignment="1">
      <alignment horizontal="right" vertical="center" wrapText="1"/>
    </xf>
    <xf numFmtId="0" fontId="25" fillId="0" borderId="16" xfId="0" applyFont="1" applyFill="1" applyBorder="1" applyAlignment="1">
      <alignment horizontal="center" vertical="center" wrapText="1"/>
    </xf>
    <xf numFmtId="0" fontId="25" fillId="0" borderId="16" xfId="0" applyFont="1" applyFill="1" applyBorder="1" applyAlignment="1">
      <alignment vertical="center" wrapText="1"/>
    </xf>
    <xf numFmtId="3" fontId="25" fillId="0" borderId="16" xfId="0" applyNumberFormat="1" applyFont="1" applyFill="1" applyBorder="1" applyAlignment="1">
      <alignment horizontal="right" vertical="center" wrapText="1"/>
    </xf>
    <xf numFmtId="0" fontId="25" fillId="0" borderId="11" xfId="0" applyFont="1" applyBorder="1" applyAlignment="1">
      <alignment horizontal="center" vertical="center" wrapText="1"/>
    </xf>
    <xf numFmtId="0" fontId="25" fillId="0" borderId="11" xfId="0" applyFont="1" applyBorder="1" applyAlignment="1">
      <alignment vertical="center" wrapText="1"/>
    </xf>
    <xf numFmtId="0" fontId="25" fillId="0" borderId="14" xfId="0" applyFont="1" applyBorder="1" applyAlignment="1">
      <alignment horizontal="center" vertical="center" wrapText="1"/>
    </xf>
    <xf numFmtId="0" fontId="25" fillId="0" borderId="14" xfId="0" applyFont="1" applyBorder="1" applyAlignment="1">
      <alignment vertical="center" wrapText="1"/>
    </xf>
    <xf numFmtId="49" fontId="22" fillId="0" borderId="0" xfId="0" applyNumberFormat="1" applyFont="1" applyAlignment="1">
      <alignment horizontal="left"/>
    </xf>
    <xf numFmtId="0" fontId="22" fillId="0" borderId="13" xfId="0" applyFont="1" applyBorder="1" applyAlignment="1">
      <alignment horizontal="center"/>
    </xf>
    <xf numFmtId="181" fontId="24" fillId="0" borderId="11" xfId="42" applyNumberFormat="1" applyFont="1" applyBorder="1" applyAlignment="1">
      <alignment/>
    </xf>
    <xf numFmtId="181" fontId="46" fillId="0" borderId="11" xfId="42" applyNumberFormat="1" applyFont="1" applyBorder="1" applyAlignment="1">
      <alignment/>
    </xf>
    <xf numFmtId="0" fontId="19" fillId="0" borderId="11" xfId="0" applyFont="1" applyBorder="1" applyAlignment="1">
      <alignment/>
    </xf>
    <xf numFmtId="3" fontId="19" fillId="0" borderId="13" xfId="57" applyNumberFormat="1" applyFont="1" applyFill="1" applyBorder="1" applyAlignment="1">
      <alignment horizontal="center"/>
      <protection/>
    </xf>
    <xf numFmtId="0" fontId="19" fillId="0" borderId="13" xfId="0" applyFont="1" applyFill="1" applyBorder="1" applyAlignment="1">
      <alignment wrapText="1"/>
    </xf>
    <xf numFmtId="187" fontId="19" fillId="0" borderId="13" xfId="57" applyNumberFormat="1" applyFont="1" applyFill="1" applyBorder="1">
      <alignment/>
      <protection/>
    </xf>
    <xf numFmtId="3" fontId="19" fillId="0" borderId="11" xfId="57" applyNumberFormat="1" applyFont="1" applyFill="1" applyBorder="1" applyAlignment="1">
      <alignment horizontal="center"/>
      <protection/>
    </xf>
    <xf numFmtId="187" fontId="19" fillId="0" borderId="11" xfId="57" applyNumberFormat="1" applyFont="1" applyFill="1" applyBorder="1">
      <alignment/>
      <protection/>
    </xf>
    <xf numFmtId="187" fontId="19" fillId="0" borderId="11" xfId="42" applyNumberFormat="1" applyFont="1" applyFill="1" applyBorder="1" applyAlignment="1">
      <alignment/>
    </xf>
    <xf numFmtId="187" fontId="19" fillId="0" borderId="11" xfId="0" applyNumberFormat="1" applyFont="1" applyFill="1" applyBorder="1" applyAlignment="1">
      <alignment/>
    </xf>
    <xf numFmtId="187" fontId="24" fillId="0" borderId="11" xfId="57" applyNumberFormat="1" applyFont="1" applyFill="1" applyBorder="1">
      <alignment/>
      <protection/>
    </xf>
    <xf numFmtId="187" fontId="24" fillId="0" borderId="11" xfId="42" applyNumberFormat="1" applyFont="1" applyFill="1" applyBorder="1" applyAlignment="1" quotePrefix="1">
      <alignment horizontal="center"/>
    </xf>
    <xf numFmtId="3" fontId="19" fillId="0" borderId="14" xfId="57" applyNumberFormat="1" applyFont="1" applyFill="1" applyBorder="1" applyAlignment="1">
      <alignment horizontal="center"/>
      <protection/>
    </xf>
    <xf numFmtId="0" fontId="19" fillId="0" borderId="14" xfId="0" applyFont="1" applyFill="1" applyBorder="1" applyAlignment="1">
      <alignment wrapText="1"/>
    </xf>
    <xf numFmtId="187" fontId="19" fillId="0" borderId="14" xfId="57" applyNumberFormat="1" applyFont="1" applyFill="1" applyBorder="1">
      <alignment/>
      <protection/>
    </xf>
    <xf numFmtId="0" fontId="22" fillId="0" borderId="0" xfId="0" applyFont="1" applyBorder="1" applyAlignment="1">
      <alignment horizontal="left" vertical="center"/>
    </xf>
    <xf numFmtId="0" fontId="22" fillId="0" borderId="11" xfId="0" applyFont="1" applyFill="1" applyBorder="1" applyAlignment="1">
      <alignment horizontal="center" vertical="center" wrapText="1"/>
    </xf>
    <xf numFmtId="187" fontId="22" fillId="0" borderId="16" xfId="0" applyNumberFormat="1" applyFont="1" applyFill="1" applyBorder="1" applyAlignment="1">
      <alignment horizontal="right" vertical="center" wrapText="1"/>
    </xf>
    <xf numFmtId="187" fontId="19" fillId="0" borderId="16" xfId="0" applyNumberFormat="1" applyFont="1" applyFill="1" applyBorder="1" applyAlignment="1">
      <alignment horizontal="right" vertical="center" wrapText="1"/>
    </xf>
    <xf numFmtId="187" fontId="19" fillId="0" borderId="14" xfId="0" applyNumberFormat="1" applyFont="1" applyFill="1" applyBorder="1" applyAlignment="1">
      <alignment horizontal="right" vertical="center" wrapText="1"/>
    </xf>
    <xf numFmtId="0" fontId="15" fillId="0" borderId="0" xfId="0" applyFont="1" applyAlignment="1">
      <alignment/>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5" fillId="0" borderId="13" xfId="0" applyFont="1" applyBorder="1" applyAlignment="1">
      <alignment/>
    </xf>
    <xf numFmtId="3" fontId="5" fillId="0" borderId="13" xfId="0" applyNumberFormat="1" applyFont="1" applyBorder="1" applyAlignment="1">
      <alignment/>
    </xf>
    <xf numFmtId="38" fontId="16" fillId="0" borderId="11" xfId="43" applyNumberFormat="1" applyFont="1" applyFill="1" applyBorder="1" applyAlignment="1" applyProtection="1">
      <alignment/>
      <protection hidden="1"/>
    </xf>
    <xf numFmtId="3" fontId="7" fillId="0" borderId="11" xfId="0" applyNumberFormat="1" applyFont="1" applyBorder="1" applyAlignment="1">
      <alignment/>
    </xf>
    <xf numFmtId="38" fontId="16" fillId="0" borderId="14" xfId="43" applyNumberFormat="1" applyFont="1" applyFill="1" applyBorder="1" applyAlignment="1" applyProtection="1">
      <alignment/>
      <protection hidden="1"/>
    </xf>
    <xf numFmtId="3" fontId="7" fillId="0" borderId="14" xfId="0" applyNumberFormat="1" applyFont="1" applyBorder="1" applyAlignment="1">
      <alignment/>
    </xf>
    <xf numFmtId="0" fontId="22" fillId="0" borderId="0" xfId="58" applyFont="1" applyAlignment="1">
      <alignment horizontal="left"/>
      <protection/>
    </xf>
    <xf numFmtId="3" fontId="48" fillId="0" borderId="11" xfId="60" applyNumberFormat="1" applyFont="1" applyBorder="1" applyAlignment="1">
      <alignment horizontal="center"/>
      <protection/>
    </xf>
    <xf numFmtId="186" fontId="48" fillId="0" borderId="11" xfId="60" applyNumberFormat="1" applyFont="1" applyBorder="1">
      <alignment/>
      <protection/>
    </xf>
    <xf numFmtId="3" fontId="47" fillId="0" borderId="11" xfId="59" applyNumberFormat="1" applyFont="1" applyBorder="1">
      <alignment/>
      <protection/>
    </xf>
    <xf numFmtId="0" fontId="47" fillId="0" borderId="11" xfId="59" applyFont="1" applyBorder="1">
      <alignment/>
      <protection/>
    </xf>
    <xf numFmtId="0" fontId="47" fillId="0" borderId="11" xfId="59" applyFont="1" applyBorder="1" applyAlignment="1">
      <alignment horizontal="center"/>
      <protection/>
    </xf>
    <xf numFmtId="3" fontId="48" fillId="0" borderId="14" xfId="60" applyNumberFormat="1" applyFont="1" applyBorder="1" applyAlignment="1">
      <alignment horizontal="center"/>
      <protection/>
    </xf>
    <xf numFmtId="186" fontId="48" fillId="0" borderId="14" xfId="60" applyNumberFormat="1" applyFont="1" applyBorder="1">
      <alignment/>
      <protection/>
    </xf>
    <xf numFmtId="0" fontId="47" fillId="0" borderId="14" xfId="59" applyFont="1" applyBorder="1">
      <alignment/>
      <protection/>
    </xf>
    <xf numFmtId="0" fontId="47" fillId="0" borderId="14" xfId="59" applyFont="1" applyBorder="1" applyAlignment="1">
      <alignment horizontal="center"/>
      <protection/>
    </xf>
    <xf numFmtId="3" fontId="48" fillId="0" borderId="16" xfId="60" applyNumberFormat="1" applyFont="1" applyBorder="1" applyAlignment="1">
      <alignment horizontal="center"/>
      <protection/>
    </xf>
    <xf numFmtId="186" fontId="48" fillId="0" borderId="16" xfId="60" applyNumberFormat="1" applyFont="1" applyBorder="1">
      <alignment/>
      <protection/>
    </xf>
    <xf numFmtId="3" fontId="47" fillId="0" borderId="16" xfId="59" applyNumberFormat="1" applyFont="1" applyBorder="1">
      <alignment/>
      <protection/>
    </xf>
    <xf numFmtId="0" fontId="47" fillId="0" borderId="16" xfId="59" applyFont="1" applyBorder="1">
      <alignment/>
      <protection/>
    </xf>
    <xf numFmtId="0" fontId="47" fillId="0" borderId="16" xfId="59" applyFont="1" applyBorder="1" applyAlignment="1">
      <alignment horizontal="center"/>
      <protection/>
    </xf>
    <xf numFmtId="0" fontId="22" fillId="0" borderId="10" xfId="59" applyFont="1" applyBorder="1" applyAlignment="1">
      <alignment horizontal="center" vertical="center" wrapText="1"/>
      <protection/>
    </xf>
    <xf numFmtId="188" fontId="47" fillId="0" borderId="16" xfId="59" applyNumberFormat="1" applyFont="1" applyBorder="1">
      <alignment/>
      <protection/>
    </xf>
    <xf numFmtId="188" fontId="47" fillId="0" borderId="11" xfId="59" applyNumberFormat="1" applyFont="1" applyBorder="1">
      <alignment/>
      <protection/>
    </xf>
    <xf numFmtId="188" fontId="47" fillId="0" borderId="14" xfId="59" applyNumberFormat="1" applyFont="1" applyBorder="1">
      <alignment/>
      <protection/>
    </xf>
    <xf numFmtId="0" fontId="47" fillId="0" borderId="10" xfId="59" applyFont="1" applyBorder="1" applyAlignment="1">
      <alignment horizontal="centerContinuous"/>
      <protection/>
    </xf>
    <xf numFmtId="0" fontId="19" fillId="0" borderId="10" xfId="59" applyFont="1" applyBorder="1" applyAlignment="1">
      <alignment horizontal="center" vertical="center"/>
      <protection/>
    </xf>
    <xf numFmtId="0" fontId="19" fillId="0" borderId="10" xfId="59" applyFont="1" applyBorder="1" applyAlignment="1">
      <alignment horizontal="center"/>
      <protection/>
    </xf>
    <xf numFmtId="3" fontId="48" fillId="0" borderId="13" xfId="60" applyNumberFormat="1" applyFont="1" applyBorder="1" applyAlignment="1">
      <alignment horizontal="center"/>
      <protection/>
    </xf>
    <xf numFmtId="0" fontId="22" fillId="0" borderId="13" xfId="0" applyFont="1" applyBorder="1" applyAlignment="1">
      <alignment/>
    </xf>
    <xf numFmtId="0" fontId="47" fillId="0" borderId="13" xfId="59" applyFont="1" applyBorder="1">
      <alignment/>
      <protection/>
    </xf>
    <xf numFmtId="0" fontId="66" fillId="0" borderId="13" xfId="59" applyFont="1" applyBorder="1" applyAlignment="1">
      <alignment horizontal="center"/>
      <protection/>
    </xf>
    <xf numFmtId="0" fontId="59" fillId="0" borderId="11" xfId="59" applyFont="1" applyBorder="1">
      <alignment/>
      <protection/>
    </xf>
    <xf numFmtId="0" fontId="58" fillId="0" borderId="11" xfId="59" applyBorder="1">
      <alignment/>
      <protection/>
    </xf>
    <xf numFmtId="0" fontId="19" fillId="0" borderId="11" xfId="59" applyFont="1" applyBorder="1">
      <alignment/>
      <protection/>
    </xf>
    <xf numFmtId="0" fontId="19" fillId="0" borderId="14" xfId="0" applyFont="1" applyBorder="1" applyAlignment="1">
      <alignment/>
    </xf>
    <xf numFmtId="0" fontId="58" fillId="0" borderId="14" xfId="59" applyBorder="1">
      <alignment/>
      <protection/>
    </xf>
    <xf numFmtId="0" fontId="12"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top" wrapText="1"/>
    </xf>
    <xf numFmtId="0" fontId="23"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Fill="1" applyAlignment="1">
      <alignment horizontal="center" vertical="center" wrapText="1"/>
    </xf>
    <xf numFmtId="49" fontId="20" fillId="0" borderId="0" xfId="0" applyNumberFormat="1" applyFont="1" applyAlignment="1">
      <alignment horizontal="center"/>
    </xf>
    <xf numFmtId="49" fontId="20" fillId="0" borderId="0" xfId="0" applyNumberFormat="1" applyFont="1" applyAlignment="1">
      <alignment horizontal="center" wrapText="1"/>
    </xf>
    <xf numFmtId="3" fontId="28" fillId="0" borderId="10" xfId="57" applyNumberFormat="1" applyFont="1" applyFill="1" applyBorder="1" applyAlignment="1">
      <alignment horizontal="center" vertical="center" wrapText="1"/>
      <protection/>
    </xf>
    <xf numFmtId="3" fontId="56" fillId="0" borderId="0" xfId="57" applyNumberFormat="1" applyFont="1" applyFill="1" applyBorder="1" applyAlignment="1">
      <alignment horizontal="left"/>
      <protection/>
    </xf>
    <xf numFmtId="3" fontId="28" fillId="0" borderId="23" xfId="57" applyNumberFormat="1" applyFont="1" applyFill="1" applyBorder="1" applyAlignment="1">
      <alignment horizontal="center" vertical="center"/>
      <protection/>
    </xf>
    <xf numFmtId="3" fontId="28" fillId="0" borderId="24" xfId="57" applyNumberFormat="1" applyFont="1" applyFill="1" applyBorder="1" applyAlignment="1">
      <alignment horizontal="center" vertical="center"/>
      <protection/>
    </xf>
    <xf numFmtId="3" fontId="28" fillId="0" borderId="15" xfId="57" applyNumberFormat="1" applyFont="1" applyFill="1" applyBorder="1" applyAlignment="1">
      <alignment horizontal="center" vertical="center"/>
      <protection/>
    </xf>
    <xf numFmtId="3" fontId="57" fillId="0" borderId="0" xfId="57" applyNumberFormat="1" applyFont="1" applyFill="1" applyBorder="1" applyAlignment="1">
      <alignment horizontal="center"/>
      <protection/>
    </xf>
    <xf numFmtId="3" fontId="22" fillId="0" borderId="10" xfId="0" applyNumberFormat="1"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9" fillId="0" borderId="0" xfId="0" applyFont="1" applyFill="1" applyAlignment="1">
      <alignment horizontal="left" vertical="center" wrapText="1"/>
    </xf>
    <xf numFmtId="3" fontId="22" fillId="0" borderId="0" xfId="0" applyNumberFormat="1" applyFont="1" applyFill="1" applyAlignment="1">
      <alignment horizontal="center" vertical="center" wrapText="1"/>
    </xf>
    <xf numFmtId="3" fontId="22" fillId="0" borderId="17" xfId="0" applyNumberFormat="1" applyFont="1" applyFill="1" applyBorder="1" applyAlignment="1">
      <alignment horizontal="center" vertical="center" wrapText="1"/>
    </xf>
    <xf numFmtId="3" fontId="22" fillId="0" borderId="19" xfId="0" applyNumberFormat="1" applyFont="1" applyFill="1" applyBorder="1" applyAlignment="1">
      <alignment horizontal="center" vertical="center" wrapText="1"/>
    </xf>
    <xf numFmtId="3" fontId="22" fillId="0" borderId="23" xfId="0" applyNumberFormat="1" applyFont="1" applyFill="1" applyBorder="1" applyAlignment="1">
      <alignment horizontal="center" vertical="center" wrapText="1"/>
    </xf>
    <xf numFmtId="3" fontId="22" fillId="0" borderId="24" xfId="0" applyNumberFormat="1" applyFont="1" applyFill="1" applyBorder="1" applyAlignment="1">
      <alignment horizontal="center" vertical="center" wrapText="1"/>
    </xf>
    <xf numFmtId="3" fontId="22" fillId="0" borderId="15" xfId="0" applyNumberFormat="1" applyFont="1" applyFill="1" applyBorder="1" applyAlignment="1">
      <alignment horizontal="center" vertical="center" wrapText="1"/>
    </xf>
    <xf numFmtId="3" fontId="25" fillId="0" borderId="0" xfId="0" applyNumberFormat="1" applyFont="1" applyBorder="1" applyAlignment="1">
      <alignment horizontal="center" vertical="center"/>
    </xf>
    <xf numFmtId="3" fontId="20" fillId="0" borderId="0" xfId="0" applyNumberFormat="1" applyFont="1" applyBorder="1" applyAlignment="1">
      <alignment horizontal="center" vertical="center" wrapText="1"/>
    </xf>
    <xf numFmtId="0" fontId="36" fillId="0" borderId="0" xfId="0" applyFont="1" applyBorder="1" applyAlignment="1">
      <alignment horizontal="center" vertical="center"/>
    </xf>
    <xf numFmtId="0" fontId="22" fillId="0" borderId="10" xfId="0" applyFont="1" applyFill="1" applyBorder="1" applyAlignment="1">
      <alignment horizontal="center" vertical="center" wrapText="1"/>
    </xf>
    <xf numFmtId="3" fontId="36" fillId="0" borderId="0" xfId="0" applyNumberFormat="1" applyFont="1" applyFill="1" applyAlignment="1">
      <alignment horizontal="center" vertical="center" wrapText="1"/>
    </xf>
    <xf numFmtId="180" fontId="16" fillId="0" borderId="0" xfId="42" applyNumberFormat="1" applyFont="1" applyAlignment="1">
      <alignment horizontal="center" wrapText="1"/>
    </xf>
    <xf numFmtId="180" fontId="16" fillId="0" borderId="0" xfId="42" applyNumberFormat="1" applyFont="1" applyAlignment="1">
      <alignment horizontal="center"/>
    </xf>
    <xf numFmtId="0" fontId="8" fillId="0" borderId="0" xfId="0" applyFont="1" applyAlignment="1">
      <alignment horizontal="center" vertical="center" wrapText="1"/>
    </xf>
    <xf numFmtId="180" fontId="35" fillId="0" borderId="0" xfId="42" applyNumberFormat="1" applyFont="1" applyAlignment="1">
      <alignment horizontal="center" wrapText="1"/>
    </xf>
    <xf numFmtId="0" fontId="27" fillId="0" borderId="0" xfId="59" applyFont="1" applyAlignment="1">
      <alignment horizontal="center"/>
      <protection/>
    </xf>
    <xf numFmtId="0" fontId="47" fillId="0" borderId="10" xfId="59" applyFont="1" applyBorder="1" applyAlignment="1">
      <alignment horizontal="center" vertical="center"/>
      <protection/>
    </xf>
    <xf numFmtId="0" fontId="22" fillId="0" borderId="10" xfId="59" applyFont="1" applyBorder="1" applyAlignment="1">
      <alignment horizontal="center" wrapText="1"/>
      <protection/>
    </xf>
    <xf numFmtId="0" fontId="47" fillId="0" borderId="10" xfId="59" applyFont="1" applyBorder="1" applyAlignment="1">
      <alignment horizontal="center" vertical="center" wrapText="1"/>
      <protection/>
    </xf>
    <xf numFmtId="0" fontId="22" fillId="0" borderId="0" xfId="58" applyFont="1" applyAlignment="1">
      <alignment horizontal="left"/>
      <protection/>
    </xf>
    <xf numFmtId="0" fontId="19" fillId="0" borderId="0" xfId="58" applyFont="1" applyAlignment="1">
      <alignment horizontal="center"/>
      <protection/>
    </xf>
    <xf numFmtId="0" fontId="25" fillId="0" borderId="0" xfId="59" applyFont="1" applyAlignment="1">
      <alignment horizontal="right"/>
      <protection/>
    </xf>
    <xf numFmtId="0" fontId="22" fillId="0" borderId="0" xfId="59" applyFont="1" applyAlignment="1">
      <alignment horizontal="center" vertical="center"/>
      <protection/>
    </xf>
    <xf numFmtId="0" fontId="22" fillId="0" borderId="0" xfId="59" applyFont="1" applyAlignment="1">
      <alignment horizontal="center" vertical="center" wrapText="1"/>
      <protection/>
    </xf>
    <xf numFmtId="0" fontId="47" fillId="0" borderId="10" xfId="58" applyFont="1" applyBorder="1" applyAlignment="1">
      <alignment horizontal="center" vertical="center" wrapText="1"/>
      <protection/>
    </xf>
    <xf numFmtId="0" fontId="47" fillId="0" borderId="10" xfId="58" applyFont="1" applyBorder="1" applyAlignment="1">
      <alignment horizontal="center" vertical="center"/>
      <protection/>
    </xf>
    <xf numFmtId="0" fontId="64" fillId="0" borderId="0" xfId="59" applyFont="1" applyAlignment="1">
      <alignment horizontal="center"/>
      <protection/>
    </xf>
    <xf numFmtId="0" fontId="25" fillId="0" borderId="0" xfId="59" applyFont="1" applyAlignment="1">
      <alignment horizontal="center"/>
      <protection/>
    </xf>
    <xf numFmtId="0" fontId="47" fillId="0" borderId="10" xfId="59" applyFont="1" applyBorder="1" applyAlignment="1">
      <alignment horizontal="center"/>
      <protection/>
    </xf>
    <xf numFmtId="3" fontId="89" fillId="33" borderId="0" xfId="57" applyNumberFormat="1" applyFont="1" applyFill="1" applyBorder="1" applyAlignment="1">
      <alignment horizontal="left"/>
      <protection/>
    </xf>
    <xf numFmtId="0" fontId="23" fillId="0" borderId="0" xfId="0" applyFont="1" applyFill="1" applyAlignment="1">
      <alignment/>
    </xf>
    <xf numFmtId="0" fontId="107" fillId="0" borderId="0" xfId="0" applyFont="1" applyFill="1" applyAlignment="1">
      <alignment/>
    </xf>
    <xf numFmtId="3" fontId="90" fillId="0" borderId="0" xfId="57" applyNumberFormat="1" applyFont="1" applyFill="1" applyBorder="1" applyAlignment="1">
      <alignment/>
      <protection/>
    </xf>
    <xf numFmtId="3" fontId="22" fillId="0" borderId="0" xfId="57" applyNumberFormat="1" applyFont="1" applyFill="1" applyBorder="1" applyAlignment="1">
      <alignment horizontal="center"/>
      <protection/>
    </xf>
    <xf numFmtId="0" fontId="107" fillId="0" borderId="0" xfId="0" applyFont="1" applyFill="1" applyAlignment="1">
      <alignment wrapText="1"/>
    </xf>
    <xf numFmtId="3" fontId="25" fillId="0" borderId="0" xfId="57" applyNumberFormat="1" applyFont="1" applyFill="1" applyBorder="1" applyAlignment="1">
      <alignment horizontal="righ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l06b49 gui HDND" xfId="57"/>
    <cellStyle name="Normal_pl6Bieu so 31" xfId="58"/>
    <cellStyle name="Normal_pl6Bieu so 32" xfId="59"/>
    <cellStyle name="Normal_Sheet1" xfId="60"/>
    <cellStyle name="Note" xfId="61"/>
    <cellStyle name="Output" xfId="62"/>
    <cellStyle name="Percent" xfId="63"/>
    <cellStyle name="Title" xfId="64"/>
    <cellStyle name="Total" xfId="65"/>
    <cellStyle name="Warning Text" xfId="66"/>
  </cellStyles>
  <dxfs count="7">
    <dxf>
      <font>
        <b/>
        <i val="0"/>
        <color indexed="10"/>
      </font>
      <fill>
        <patternFill>
          <bgColor indexed="11"/>
        </patternFill>
      </fill>
    </dxf>
    <dxf>
      <font>
        <b/>
        <i val="0"/>
        <color indexed="10"/>
      </font>
      <fill>
        <patternFill>
          <bgColor indexed="11"/>
        </patternFill>
      </fill>
    </dxf>
    <dxf>
      <font>
        <b/>
        <i val="0"/>
        <color indexed="10"/>
      </font>
      <fill>
        <patternFill>
          <bgColor indexed="11"/>
        </patternFill>
      </fill>
    </dxf>
    <dxf>
      <font>
        <b/>
        <i val="0"/>
        <color indexed="10"/>
      </font>
      <fill>
        <patternFill>
          <bgColor indexed="11"/>
        </patternFill>
      </fill>
    </dxf>
    <dxf>
      <font>
        <b/>
        <i val="0"/>
        <color indexed="10"/>
      </font>
      <fill>
        <patternFill>
          <bgColor indexed="11"/>
        </patternFill>
      </fill>
    </dxf>
    <dxf>
      <font>
        <b/>
        <i val="0"/>
        <color indexed="10"/>
      </font>
      <fill>
        <patternFill>
          <bgColor indexed="11"/>
        </patternFill>
      </fill>
    </dxf>
    <dxf>
      <font>
        <b/>
        <i val="0"/>
        <color rgb="FFFF0000"/>
      </font>
      <fill>
        <patternFill>
          <bgColor rgb="FF00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2</xdr:row>
      <xdr:rowOff>0</xdr:rowOff>
    </xdr:from>
    <xdr:to>
      <xdr:col>1</xdr:col>
      <xdr:colOff>904875</xdr:colOff>
      <xdr:row>2</xdr:row>
      <xdr:rowOff>0</xdr:rowOff>
    </xdr:to>
    <xdr:sp>
      <xdr:nvSpPr>
        <xdr:cNvPr id="1" name="Straight Connector 1"/>
        <xdr:cNvSpPr>
          <a:spLocks/>
        </xdr:cNvSpPr>
      </xdr:nvSpPr>
      <xdr:spPr>
        <a:xfrm>
          <a:off x="676275" y="457200"/>
          <a:ext cx="5715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5"/>
  </sheetPr>
  <dimension ref="A1:L36"/>
  <sheetViews>
    <sheetView zoomScalePageLayoutView="0" workbookViewId="0" topLeftCell="A1">
      <selection activeCell="C1" sqref="C1"/>
    </sheetView>
  </sheetViews>
  <sheetFormatPr defaultColWidth="9.140625" defaultRowHeight="15"/>
  <cols>
    <col min="1" max="1" width="5.421875" style="4" bestFit="1" customWidth="1"/>
    <col min="2" max="2" width="55.00390625" style="2" customWidth="1"/>
    <col min="3" max="3" width="23.140625" style="15" customWidth="1"/>
    <col min="4" max="4" width="11.57421875" style="2" customWidth="1"/>
    <col min="5" max="16384" width="9.140625" style="2" customWidth="1"/>
  </cols>
  <sheetData>
    <row r="1" spans="1:3" ht="28.5" customHeight="1">
      <c r="A1" s="358" t="s">
        <v>632</v>
      </c>
      <c r="B1" s="358"/>
      <c r="C1" s="91" t="s">
        <v>413</v>
      </c>
    </row>
    <row r="2" spans="1:3" ht="28.5" customHeight="1">
      <c r="A2" s="232"/>
      <c r="B2" s="232"/>
      <c r="C2" s="91"/>
    </row>
    <row r="3" spans="1:3" ht="18.75" customHeight="1">
      <c r="A3" s="359" t="s">
        <v>627</v>
      </c>
      <c r="B3" s="359"/>
      <c r="C3" s="359"/>
    </row>
    <row r="4" spans="1:12" ht="15" customHeight="1">
      <c r="A4" s="360"/>
      <c r="B4" s="360"/>
      <c r="C4" s="360"/>
      <c r="D4" s="3"/>
      <c r="E4" s="3"/>
      <c r="F4" s="3"/>
      <c r="G4" s="3"/>
      <c r="H4" s="3"/>
      <c r="I4" s="3"/>
      <c r="J4" s="3"/>
      <c r="K4" s="3"/>
      <c r="L4" s="3"/>
    </row>
    <row r="5" spans="2:3" ht="15.75" customHeight="1">
      <c r="B5" s="4"/>
      <c r="C5" s="5" t="s">
        <v>412</v>
      </c>
    </row>
    <row r="6" spans="1:3" ht="33">
      <c r="A6" s="237" t="s">
        <v>414</v>
      </c>
      <c r="B6" s="238" t="s">
        <v>415</v>
      </c>
      <c r="C6" s="239" t="s">
        <v>628</v>
      </c>
    </row>
    <row r="7" spans="1:5" ht="16.5">
      <c r="A7" s="240" t="s">
        <v>416</v>
      </c>
      <c r="B7" s="236" t="s">
        <v>419</v>
      </c>
      <c r="C7" s="241">
        <f>+SUM(C8:C12)</f>
        <v>205649570</v>
      </c>
      <c r="E7" s="7"/>
    </row>
    <row r="8" spans="1:5" ht="16.5">
      <c r="A8" s="242">
        <v>1</v>
      </c>
      <c r="B8" s="8" t="s">
        <v>420</v>
      </c>
      <c r="C8" s="243">
        <v>102537108</v>
      </c>
      <c r="E8" s="9"/>
    </row>
    <row r="9" spans="1:5" ht="16.5">
      <c r="A9" s="242">
        <v>2</v>
      </c>
      <c r="B9" s="8" t="s">
        <v>421</v>
      </c>
      <c r="C9" s="243">
        <v>27350584</v>
      </c>
      <c r="E9" s="10"/>
    </row>
    <row r="10" spans="1:5" ht="16.5">
      <c r="A10" s="242">
        <v>3</v>
      </c>
      <c r="B10" s="8" t="s">
        <v>422</v>
      </c>
      <c r="C10" s="243">
        <v>67993165</v>
      </c>
      <c r="E10" s="10"/>
    </row>
    <row r="11" spans="1:5" ht="16.5">
      <c r="A11" s="242">
        <v>4</v>
      </c>
      <c r="B11" s="11" t="s">
        <v>423</v>
      </c>
      <c r="C11" s="243">
        <v>733417</v>
      </c>
      <c r="E11" s="12"/>
    </row>
    <row r="12" spans="1:5" ht="16.5">
      <c r="A12" s="242">
        <v>5</v>
      </c>
      <c r="B12" s="11" t="s">
        <v>424</v>
      </c>
      <c r="C12" s="243">
        <v>7035296</v>
      </c>
      <c r="E12" s="12"/>
    </row>
    <row r="13" spans="1:5" ht="16.5">
      <c r="A13" s="240" t="s">
        <v>417</v>
      </c>
      <c r="B13" s="23" t="s">
        <v>425</v>
      </c>
      <c r="C13" s="244">
        <f>+SUM(C14,C17,C21:C25)</f>
        <v>65847289</v>
      </c>
      <c r="E13" s="12"/>
    </row>
    <row r="14" spans="1:3" ht="16.5">
      <c r="A14" s="242">
        <v>1</v>
      </c>
      <c r="B14" s="8" t="s">
        <v>426</v>
      </c>
      <c r="C14" s="245">
        <f>+SUM(C15:C16)</f>
        <v>36678148</v>
      </c>
    </row>
    <row r="15" spans="1:5" s="3" customFormat="1" ht="16.5">
      <c r="A15" s="246" t="s">
        <v>427</v>
      </c>
      <c r="B15" s="14" t="s">
        <v>428</v>
      </c>
      <c r="C15" s="247">
        <v>17741757</v>
      </c>
      <c r="E15" s="13"/>
    </row>
    <row r="16" spans="1:5" s="3" customFormat="1" ht="16.5">
      <c r="A16" s="246" t="s">
        <v>427</v>
      </c>
      <c r="B16" s="14" t="s">
        <v>429</v>
      </c>
      <c r="C16" s="247">
        <v>18936391</v>
      </c>
      <c r="E16" s="13"/>
    </row>
    <row r="17" spans="1:3" ht="16.5">
      <c r="A17" s="242">
        <v>2</v>
      </c>
      <c r="B17" s="8" t="s">
        <v>430</v>
      </c>
      <c r="C17" s="245">
        <f>C19</f>
        <v>2060948</v>
      </c>
    </row>
    <row r="18" spans="1:3" s="3" customFormat="1" ht="16.5">
      <c r="A18" s="248" t="s">
        <v>427</v>
      </c>
      <c r="B18" s="14" t="s">
        <v>431</v>
      </c>
      <c r="C18" s="247"/>
    </row>
    <row r="19" spans="1:3" s="3" customFormat="1" ht="16.5">
      <c r="A19" s="248" t="s">
        <v>427</v>
      </c>
      <c r="B19" s="14" t="s">
        <v>432</v>
      </c>
      <c r="C19" s="247">
        <v>2060948</v>
      </c>
    </row>
    <row r="20" spans="1:3" ht="16.5">
      <c r="A20" s="242"/>
      <c r="B20" s="14" t="s">
        <v>433</v>
      </c>
      <c r="C20" s="247">
        <v>479251</v>
      </c>
    </row>
    <row r="21" spans="1:3" ht="16.5">
      <c r="A21" s="242">
        <v>3</v>
      </c>
      <c r="B21" s="8" t="s">
        <v>434</v>
      </c>
      <c r="C21" s="245">
        <v>10565948</v>
      </c>
    </row>
    <row r="22" spans="1:3" ht="16.5">
      <c r="A22" s="242">
        <v>4</v>
      </c>
      <c r="B22" s="8" t="s">
        <v>435</v>
      </c>
      <c r="C22" s="245">
        <v>0</v>
      </c>
    </row>
    <row r="23" spans="1:3" ht="16.5">
      <c r="A23" s="242">
        <v>5</v>
      </c>
      <c r="B23" s="8" t="s">
        <v>436</v>
      </c>
      <c r="C23" s="245">
        <v>8773532</v>
      </c>
    </row>
    <row r="24" spans="1:3" ht="16.5">
      <c r="A24" s="242">
        <v>6</v>
      </c>
      <c r="B24" s="8" t="s">
        <v>423</v>
      </c>
      <c r="C24" s="245">
        <v>733417</v>
      </c>
    </row>
    <row r="25" spans="1:3" ht="16.5">
      <c r="A25" s="242">
        <v>7</v>
      </c>
      <c r="B25" s="11" t="s">
        <v>424</v>
      </c>
      <c r="C25" s="243">
        <v>7035296</v>
      </c>
    </row>
    <row r="26" spans="1:4" ht="16.5">
      <c r="A26" s="240" t="s">
        <v>437</v>
      </c>
      <c r="B26" s="23" t="s">
        <v>438</v>
      </c>
      <c r="C26" s="244">
        <f>+SUM(C27:C34)</f>
        <v>57418074</v>
      </c>
      <c r="D26" s="155"/>
    </row>
    <row r="27" spans="1:3" ht="33">
      <c r="A27" s="242">
        <v>1</v>
      </c>
      <c r="B27" s="8" t="s">
        <v>439</v>
      </c>
      <c r="C27" s="245">
        <f>26831148-C29</f>
        <v>21447501</v>
      </c>
    </row>
    <row r="28" spans="1:3" ht="16.5">
      <c r="A28" s="242">
        <v>2</v>
      </c>
      <c r="B28" s="8" t="s">
        <v>440</v>
      </c>
      <c r="C28" s="245">
        <v>19695749</v>
      </c>
    </row>
    <row r="29" spans="1:3" ht="33">
      <c r="A29" s="242">
        <v>3</v>
      </c>
      <c r="B29" s="8" t="s">
        <v>441</v>
      </c>
      <c r="C29" s="245">
        <v>5383647</v>
      </c>
    </row>
    <row r="30" spans="1:3" ht="16.5">
      <c r="A30" s="242">
        <v>4</v>
      </c>
      <c r="B30" s="8" t="s">
        <v>442</v>
      </c>
      <c r="C30" s="245">
        <v>65000</v>
      </c>
    </row>
    <row r="31" spans="1:3" ht="16.5" hidden="1">
      <c r="A31" s="242">
        <v>5</v>
      </c>
      <c r="B31" s="8" t="s">
        <v>443</v>
      </c>
      <c r="C31" s="245"/>
    </row>
    <row r="32" spans="1:3" ht="16.5">
      <c r="A32" s="242">
        <v>5</v>
      </c>
      <c r="B32" s="8" t="s">
        <v>410</v>
      </c>
      <c r="C32" s="245">
        <v>671453</v>
      </c>
    </row>
    <row r="33" spans="1:3" ht="33">
      <c r="A33" s="242">
        <v>6</v>
      </c>
      <c r="B33" s="8" t="s">
        <v>444</v>
      </c>
      <c r="C33" s="245">
        <v>4698382</v>
      </c>
    </row>
    <row r="34" spans="1:3" ht="33">
      <c r="A34" s="249">
        <v>7</v>
      </c>
      <c r="B34" s="250" t="s">
        <v>411</v>
      </c>
      <c r="C34" s="251">
        <v>5456342</v>
      </c>
    </row>
    <row r="35" spans="1:7" s="17" customFormat="1" ht="15">
      <c r="A35" s="4"/>
      <c r="B35" s="2"/>
      <c r="C35" s="15"/>
      <c r="D35" s="16"/>
      <c r="E35" s="16"/>
      <c r="F35" s="16"/>
      <c r="G35" s="16"/>
    </row>
    <row r="36" spans="1:7" s="17" customFormat="1" ht="15">
      <c r="A36" s="4"/>
      <c r="B36" s="2"/>
      <c r="C36" s="15"/>
      <c r="D36" s="18"/>
      <c r="E36" s="18"/>
      <c r="F36" s="18"/>
      <c r="G36" s="18"/>
    </row>
  </sheetData>
  <sheetProtection/>
  <mergeCells count="3">
    <mergeCell ref="A1:B1"/>
    <mergeCell ref="A3:C3"/>
    <mergeCell ref="A4:C4"/>
  </mergeCells>
  <printOptions/>
  <pageMargins left="1.09" right="0.52"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indexed="35"/>
  </sheetPr>
  <dimension ref="A1:J362"/>
  <sheetViews>
    <sheetView zoomScalePageLayoutView="0" workbookViewId="0" topLeftCell="A1">
      <selection activeCell="A1" sqref="A1:C1"/>
    </sheetView>
  </sheetViews>
  <sheetFormatPr defaultColWidth="9.140625" defaultRowHeight="15"/>
  <cols>
    <col min="1" max="1" width="5.140625" style="137" bestFit="1" customWidth="1"/>
    <col min="2" max="2" width="24.7109375" style="137" bestFit="1" customWidth="1"/>
    <col min="3" max="3" width="11.57421875" style="137" hidden="1" customWidth="1"/>
    <col min="4" max="4" width="12.140625" style="137" hidden="1" customWidth="1"/>
    <col min="5" max="5" width="13.421875" style="228" customWidth="1"/>
    <col min="6" max="7" width="14.28125" style="228" customWidth="1"/>
    <col min="8" max="8" width="16.421875" style="228" customWidth="1"/>
    <col min="9" max="16384" width="9.140625" style="137" customWidth="1"/>
  </cols>
  <sheetData>
    <row r="1" spans="1:8" ht="18">
      <c r="A1" s="396" t="s">
        <v>632</v>
      </c>
      <c r="B1" s="396"/>
      <c r="C1" s="396"/>
      <c r="D1" s="136"/>
      <c r="E1" s="227"/>
      <c r="G1" s="404" t="s">
        <v>398</v>
      </c>
      <c r="H1" s="404"/>
    </row>
    <row r="2" spans="1:8" ht="18">
      <c r="A2" s="327"/>
      <c r="B2" s="327"/>
      <c r="C2" s="327"/>
      <c r="D2" s="136"/>
      <c r="E2" s="227"/>
      <c r="G2" s="235"/>
      <c r="H2" s="235"/>
    </row>
    <row r="3" spans="1:8" ht="18" customHeight="1">
      <c r="A3" s="399" t="s">
        <v>0</v>
      </c>
      <c r="B3" s="399"/>
      <c r="C3" s="399"/>
      <c r="D3" s="399"/>
      <c r="E3" s="399"/>
      <c r="F3" s="399"/>
      <c r="G3" s="399"/>
      <c r="H3" s="399"/>
    </row>
    <row r="4" spans="1:8" ht="24" customHeight="1">
      <c r="A4" s="399" t="s">
        <v>20</v>
      </c>
      <c r="B4" s="399"/>
      <c r="C4" s="399"/>
      <c r="D4" s="399"/>
      <c r="E4" s="399"/>
      <c r="F4" s="399"/>
      <c r="G4" s="399"/>
      <c r="H4" s="399"/>
    </row>
    <row r="5" spans="1:8" ht="18.75">
      <c r="A5" s="360"/>
      <c r="B5" s="360"/>
      <c r="C5" s="360"/>
      <c r="D5" s="360"/>
      <c r="E5" s="360"/>
      <c r="F5" s="229"/>
      <c r="G5" s="229"/>
      <c r="H5" s="227"/>
    </row>
    <row r="6" spans="1:8" s="140" customFormat="1" ht="18.75" customHeight="1">
      <c r="A6" s="401" t="s">
        <v>2</v>
      </c>
      <c r="B6" s="393" t="s">
        <v>3</v>
      </c>
      <c r="C6" s="346" t="s">
        <v>21</v>
      </c>
      <c r="D6" s="346"/>
      <c r="E6" s="405" t="s">
        <v>202</v>
      </c>
      <c r="F6" s="405"/>
      <c r="G6" s="405"/>
      <c r="H6" s="405"/>
    </row>
    <row r="7" spans="1:8" s="193" customFormat="1" ht="78.75">
      <c r="A7" s="402"/>
      <c r="B7" s="393"/>
      <c r="C7" s="347" t="s">
        <v>4</v>
      </c>
      <c r="D7" s="347" t="s">
        <v>5</v>
      </c>
      <c r="E7" s="194" t="s">
        <v>214</v>
      </c>
      <c r="F7" s="194" t="s">
        <v>209</v>
      </c>
      <c r="G7" s="194" t="s">
        <v>210</v>
      </c>
      <c r="H7" s="194" t="s">
        <v>213</v>
      </c>
    </row>
    <row r="8" spans="1:8" ht="18.75">
      <c r="A8" s="402"/>
      <c r="B8" s="393"/>
      <c r="C8" s="348" t="s">
        <v>7</v>
      </c>
      <c r="D8" s="348" t="s">
        <v>7</v>
      </c>
      <c r="E8" s="141" t="s">
        <v>7</v>
      </c>
      <c r="F8" s="141" t="s">
        <v>7</v>
      </c>
      <c r="G8" s="141" t="s">
        <v>7</v>
      </c>
      <c r="H8" s="141" t="s">
        <v>7</v>
      </c>
    </row>
    <row r="9" spans="1:8" ht="18.75">
      <c r="A9" s="349"/>
      <c r="B9" s="350" t="s">
        <v>565</v>
      </c>
      <c r="C9" s="351"/>
      <c r="D9" s="351"/>
      <c r="E9" s="352">
        <v>100</v>
      </c>
      <c r="F9" s="352"/>
      <c r="G9" s="352"/>
      <c r="H9" s="352"/>
    </row>
    <row r="10" spans="1:8" ht="18.75">
      <c r="A10" s="328">
        <v>1</v>
      </c>
      <c r="B10" s="67" t="s">
        <v>22</v>
      </c>
      <c r="C10" s="331"/>
      <c r="D10" s="331"/>
      <c r="E10" s="332">
        <v>100</v>
      </c>
      <c r="F10" s="332">
        <v>100</v>
      </c>
      <c r="G10" s="332" t="s">
        <v>211</v>
      </c>
      <c r="H10" s="332">
        <v>20</v>
      </c>
    </row>
    <row r="11" spans="1:8" ht="18.75">
      <c r="A11" s="328">
        <v>2</v>
      </c>
      <c r="B11" s="67" t="s">
        <v>23</v>
      </c>
      <c r="C11" s="331"/>
      <c r="D11" s="331"/>
      <c r="E11" s="332">
        <v>100</v>
      </c>
      <c r="F11" s="332">
        <v>100</v>
      </c>
      <c r="G11" s="332" t="s">
        <v>211</v>
      </c>
      <c r="H11" s="332">
        <v>20</v>
      </c>
    </row>
    <row r="12" spans="1:8" ht="18.75">
      <c r="A12" s="328">
        <v>3</v>
      </c>
      <c r="B12" s="67" t="s">
        <v>24</v>
      </c>
      <c r="C12" s="331"/>
      <c r="D12" s="331"/>
      <c r="E12" s="332">
        <v>100</v>
      </c>
      <c r="F12" s="332">
        <v>100</v>
      </c>
      <c r="G12" s="332" t="s">
        <v>211</v>
      </c>
      <c r="H12" s="332">
        <v>20</v>
      </c>
    </row>
    <row r="13" spans="1:8" ht="18.75">
      <c r="A13" s="328">
        <v>4</v>
      </c>
      <c r="B13" s="67" t="s">
        <v>25</v>
      </c>
      <c r="C13" s="331"/>
      <c r="D13" s="331"/>
      <c r="E13" s="332">
        <v>100</v>
      </c>
      <c r="F13" s="332">
        <v>100</v>
      </c>
      <c r="G13" s="332" t="s">
        <v>211</v>
      </c>
      <c r="H13" s="332">
        <v>20</v>
      </c>
    </row>
    <row r="14" spans="1:8" ht="18.75">
      <c r="A14" s="328">
        <v>5</v>
      </c>
      <c r="B14" s="67" t="s">
        <v>26</v>
      </c>
      <c r="C14" s="331"/>
      <c r="D14" s="331"/>
      <c r="E14" s="332">
        <v>100</v>
      </c>
      <c r="F14" s="332">
        <v>100</v>
      </c>
      <c r="G14" s="332" t="s">
        <v>211</v>
      </c>
      <c r="H14" s="332">
        <v>20</v>
      </c>
    </row>
    <row r="15" spans="1:8" ht="18.75">
      <c r="A15" s="328">
        <v>6</v>
      </c>
      <c r="B15" s="67" t="s">
        <v>27</v>
      </c>
      <c r="C15" s="331"/>
      <c r="D15" s="331"/>
      <c r="E15" s="332">
        <v>100</v>
      </c>
      <c r="F15" s="332">
        <v>100</v>
      </c>
      <c r="G15" s="332" t="s">
        <v>211</v>
      </c>
      <c r="H15" s="332">
        <v>20</v>
      </c>
    </row>
    <row r="16" spans="1:8" ht="18.75">
      <c r="A16" s="328">
        <v>7</v>
      </c>
      <c r="B16" s="67" t="s">
        <v>28</v>
      </c>
      <c r="C16" s="331"/>
      <c r="D16" s="331"/>
      <c r="E16" s="332">
        <v>100</v>
      </c>
      <c r="F16" s="332">
        <v>100</v>
      </c>
      <c r="G16" s="332" t="s">
        <v>211</v>
      </c>
      <c r="H16" s="332">
        <v>20</v>
      </c>
    </row>
    <row r="17" spans="1:8" ht="18.75">
      <c r="A17" s="328">
        <v>8</v>
      </c>
      <c r="B17" s="67" t="s">
        <v>29</v>
      </c>
      <c r="C17" s="331"/>
      <c r="D17" s="331"/>
      <c r="E17" s="332">
        <v>100</v>
      </c>
      <c r="F17" s="332">
        <v>100</v>
      </c>
      <c r="G17" s="332" t="s">
        <v>211</v>
      </c>
      <c r="H17" s="332">
        <v>20</v>
      </c>
    </row>
    <row r="18" spans="1:8" ht="18.75">
      <c r="A18" s="328">
        <v>9</v>
      </c>
      <c r="B18" s="67" t="s">
        <v>30</v>
      </c>
      <c r="C18" s="331"/>
      <c r="D18" s="331"/>
      <c r="E18" s="332">
        <v>100</v>
      </c>
      <c r="F18" s="332">
        <v>100</v>
      </c>
      <c r="G18" s="332" t="s">
        <v>211</v>
      </c>
      <c r="H18" s="332">
        <v>20</v>
      </c>
    </row>
    <row r="19" spans="1:8" ht="18.75">
      <c r="A19" s="328">
        <v>10</v>
      </c>
      <c r="B19" s="67" t="s">
        <v>31</v>
      </c>
      <c r="C19" s="331"/>
      <c r="D19" s="331"/>
      <c r="E19" s="332">
        <v>100</v>
      </c>
      <c r="F19" s="332">
        <v>100</v>
      </c>
      <c r="G19" s="332" t="s">
        <v>211</v>
      </c>
      <c r="H19" s="332">
        <v>20</v>
      </c>
    </row>
    <row r="20" spans="1:8" ht="18.75">
      <c r="A20" s="328"/>
      <c r="B20" s="56" t="s">
        <v>566</v>
      </c>
      <c r="C20" s="331"/>
      <c r="D20" s="331"/>
      <c r="E20" s="332"/>
      <c r="F20" s="332"/>
      <c r="G20" s="332"/>
      <c r="H20" s="332"/>
    </row>
    <row r="21" spans="1:8" ht="18.75">
      <c r="A21" s="328">
        <v>11</v>
      </c>
      <c r="B21" s="67" t="s">
        <v>32</v>
      </c>
      <c r="C21" s="331"/>
      <c r="D21" s="331"/>
      <c r="E21" s="332">
        <v>100</v>
      </c>
      <c r="F21" s="332">
        <v>100</v>
      </c>
      <c r="G21" s="332" t="s">
        <v>211</v>
      </c>
      <c r="H21" s="332">
        <v>20</v>
      </c>
    </row>
    <row r="22" spans="1:8" ht="18.75">
      <c r="A22" s="328">
        <v>12</v>
      </c>
      <c r="B22" s="67" t="s">
        <v>33</v>
      </c>
      <c r="C22" s="331"/>
      <c r="D22" s="331"/>
      <c r="E22" s="332">
        <v>100</v>
      </c>
      <c r="F22" s="332">
        <v>100</v>
      </c>
      <c r="G22" s="332" t="s">
        <v>211</v>
      </c>
      <c r="H22" s="332">
        <v>20</v>
      </c>
    </row>
    <row r="23" spans="1:8" ht="18.75">
      <c r="A23" s="328">
        <v>13</v>
      </c>
      <c r="B23" s="67" t="s">
        <v>34</v>
      </c>
      <c r="C23" s="331"/>
      <c r="D23" s="331"/>
      <c r="E23" s="332">
        <v>100</v>
      </c>
      <c r="F23" s="332">
        <v>100</v>
      </c>
      <c r="G23" s="332" t="s">
        <v>211</v>
      </c>
      <c r="H23" s="332">
        <v>20</v>
      </c>
    </row>
    <row r="24" spans="1:8" ht="18.75">
      <c r="A24" s="328">
        <v>14</v>
      </c>
      <c r="B24" s="67" t="s">
        <v>35</v>
      </c>
      <c r="C24" s="331"/>
      <c r="D24" s="331"/>
      <c r="E24" s="332">
        <v>100</v>
      </c>
      <c r="F24" s="332">
        <v>100</v>
      </c>
      <c r="G24" s="332" t="s">
        <v>211</v>
      </c>
      <c r="H24" s="332">
        <v>20</v>
      </c>
    </row>
    <row r="25" spans="1:8" ht="18.75">
      <c r="A25" s="328">
        <v>15</v>
      </c>
      <c r="B25" s="67" t="s">
        <v>36</v>
      </c>
      <c r="C25" s="331"/>
      <c r="D25" s="331"/>
      <c r="E25" s="332">
        <v>100</v>
      </c>
      <c r="F25" s="332">
        <v>100</v>
      </c>
      <c r="G25" s="332" t="s">
        <v>211</v>
      </c>
      <c r="H25" s="332">
        <v>20</v>
      </c>
    </row>
    <row r="26" spans="1:8" ht="18.75">
      <c r="A26" s="328">
        <v>16</v>
      </c>
      <c r="B26" s="67" t="s">
        <v>37</v>
      </c>
      <c r="C26" s="331"/>
      <c r="D26" s="331"/>
      <c r="E26" s="332">
        <v>100</v>
      </c>
      <c r="F26" s="332">
        <v>100</v>
      </c>
      <c r="G26" s="332" t="s">
        <v>211</v>
      </c>
      <c r="H26" s="332">
        <v>20</v>
      </c>
    </row>
    <row r="27" spans="1:8" ht="18.75">
      <c r="A27" s="328">
        <v>17</v>
      </c>
      <c r="B27" s="67" t="s">
        <v>38</v>
      </c>
      <c r="C27" s="331"/>
      <c r="D27" s="331"/>
      <c r="E27" s="332">
        <v>100</v>
      </c>
      <c r="F27" s="332">
        <v>100</v>
      </c>
      <c r="G27" s="332" t="s">
        <v>211</v>
      </c>
      <c r="H27" s="332">
        <v>20</v>
      </c>
    </row>
    <row r="28" spans="1:8" ht="18.75">
      <c r="A28" s="328">
        <v>18</v>
      </c>
      <c r="B28" s="67" t="s">
        <v>39</v>
      </c>
      <c r="C28" s="331"/>
      <c r="D28" s="331"/>
      <c r="E28" s="332">
        <v>100</v>
      </c>
      <c r="F28" s="332">
        <v>100</v>
      </c>
      <c r="G28" s="332" t="s">
        <v>211</v>
      </c>
      <c r="H28" s="332">
        <v>20</v>
      </c>
    </row>
    <row r="29" spans="1:8" ht="18.75">
      <c r="A29" s="328">
        <v>19</v>
      </c>
      <c r="B29" s="67" t="s">
        <v>40</v>
      </c>
      <c r="C29" s="331"/>
      <c r="D29" s="331"/>
      <c r="E29" s="332">
        <v>100</v>
      </c>
      <c r="F29" s="332">
        <v>100</v>
      </c>
      <c r="G29" s="332" t="s">
        <v>211</v>
      </c>
      <c r="H29" s="332">
        <v>20</v>
      </c>
    </row>
    <row r="30" spans="1:8" ht="18.75">
      <c r="A30" s="328">
        <v>20</v>
      </c>
      <c r="B30" s="67" t="s">
        <v>41</v>
      </c>
      <c r="C30" s="331"/>
      <c r="D30" s="331"/>
      <c r="E30" s="332">
        <v>100</v>
      </c>
      <c r="F30" s="332">
        <v>100</v>
      </c>
      <c r="G30" s="332" t="s">
        <v>211</v>
      </c>
      <c r="H30" s="332">
        <v>20</v>
      </c>
    </row>
    <row r="31" spans="1:8" ht="18.75">
      <c r="A31" s="328">
        <v>21</v>
      </c>
      <c r="B31" s="67" t="s">
        <v>42</v>
      </c>
      <c r="C31" s="331"/>
      <c r="D31" s="331"/>
      <c r="E31" s="332">
        <v>100</v>
      </c>
      <c r="F31" s="332">
        <v>100</v>
      </c>
      <c r="G31" s="332" t="s">
        <v>211</v>
      </c>
      <c r="H31" s="332">
        <v>20</v>
      </c>
    </row>
    <row r="32" spans="1:8" ht="18.75">
      <c r="A32" s="328"/>
      <c r="B32" s="56" t="s">
        <v>567</v>
      </c>
      <c r="C32" s="331"/>
      <c r="D32" s="331"/>
      <c r="E32" s="332"/>
      <c r="F32" s="332"/>
      <c r="G32" s="332"/>
      <c r="H32" s="332"/>
    </row>
    <row r="33" spans="1:8" ht="18.75">
      <c r="A33" s="328">
        <v>22</v>
      </c>
      <c r="B33" s="67" t="s">
        <v>43</v>
      </c>
      <c r="C33" s="331"/>
      <c r="D33" s="331"/>
      <c r="E33" s="332">
        <v>100</v>
      </c>
      <c r="F33" s="332">
        <v>100</v>
      </c>
      <c r="G33" s="332" t="s">
        <v>211</v>
      </c>
      <c r="H33" s="332">
        <v>20</v>
      </c>
    </row>
    <row r="34" spans="1:8" ht="18.75">
      <c r="A34" s="328">
        <v>23</v>
      </c>
      <c r="B34" s="67" t="s">
        <v>44</v>
      </c>
      <c r="C34" s="353"/>
      <c r="D34" s="353"/>
      <c r="E34" s="332">
        <v>100</v>
      </c>
      <c r="F34" s="332">
        <v>100</v>
      </c>
      <c r="G34" s="332" t="s">
        <v>211</v>
      </c>
      <c r="H34" s="332">
        <v>20</v>
      </c>
    </row>
    <row r="35" spans="1:8" ht="18.75">
      <c r="A35" s="328">
        <v>24</v>
      </c>
      <c r="B35" s="67" t="s">
        <v>45</v>
      </c>
      <c r="C35" s="353"/>
      <c r="D35" s="353"/>
      <c r="E35" s="332">
        <v>100</v>
      </c>
      <c r="F35" s="332">
        <v>100</v>
      </c>
      <c r="G35" s="332" t="s">
        <v>211</v>
      </c>
      <c r="H35" s="332">
        <v>20</v>
      </c>
    </row>
    <row r="36" spans="1:8" ht="18.75">
      <c r="A36" s="328">
        <v>25</v>
      </c>
      <c r="B36" s="67" t="s">
        <v>46</v>
      </c>
      <c r="C36" s="353"/>
      <c r="D36" s="353"/>
      <c r="E36" s="332">
        <v>100</v>
      </c>
      <c r="F36" s="332">
        <v>100</v>
      </c>
      <c r="G36" s="332" t="s">
        <v>211</v>
      </c>
      <c r="H36" s="332">
        <v>20</v>
      </c>
    </row>
    <row r="37" spans="1:8" ht="18.75">
      <c r="A37" s="328">
        <v>26</v>
      </c>
      <c r="B37" s="67" t="s">
        <v>47</v>
      </c>
      <c r="C37" s="353"/>
      <c r="D37" s="353"/>
      <c r="E37" s="332">
        <v>100</v>
      </c>
      <c r="F37" s="332">
        <v>100</v>
      </c>
      <c r="G37" s="332" t="s">
        <v>211</v>
      </c>
      <c r="H37" s="332">
        <v>20</v>
      </c>
    </row>
    <row r="38" spans="1:8" ht="18.75">
      <c r="A38" s="328">
        <v>27</v>
      </c>
      <c r="B38" s="67" t="s">
        <v>48</v>
      </c>
      <c r="C38" s="353"/>
      <c r="D38" s="353"/>
      <c r="E38" s="332">
        <v>100</v>
      </c>
      <c r="F38" s="332">
        <v>100</v>
      </c>
      <c r="G38" s="332" t="s">
        <v>211</v>
      </c>
      <c r="H38" s="332">
        <v>20</v>
      </c>
    </row>
    <row r="39" spans="1:8" ht="18.75">
      <c r="A39" s="328">
        <v>28</v>
      </c>
      <c r="B39" s="67" t="s">
        <v>49</v>
      </c>
      <c r="C39" s="353"/>
      <c r="D39" s="353"/>
      <c r="E39" s="332">
        <v>100</v>
      </c>
      <c r="F39" s="332">
        <v>100</v>
      </c>
      <c r="G39" s="332" t="s">
        <v>211</v>
      </c>
      <c r="H39" s="332">
        <v>20</v>
      </c>
    </row>
    <row r="40" spans="1:8" ht="18.75">
      <c r="A40" s="328">
        <v>29</v>
      </c>
      <c r="B40" s="67" t="s">
        <v>50</v>
      </c>
      <c r="C40" s="353"/>
      <c r="D40" s="353"/>
      <c r="E40" s="332">
        <v>100</v>
      </c>
      <c r="F40" s="332">
        <v>100</v>
      </c>
      <c r="G40" s="332" t="s">
        <v>211</v>
      </c>
      <c r="H40" s="332">
        <v>20</v>
      </c>
    </row>
    <row r="41" spans="1:8" ht="18.75">
      <c r="A41" s="328">
        <v>30</v>
      </c>
      <c r="B41" s="67" t="s">
        <v>51</v>
      </c>
      <c r="C41" s="354"/>
      <c r="D41" s="354"/>
      <c r="E41" s="332">
        <v>100</v>
      </c>
      <c r="F41" s="332">
        <v>100</v>
      </c>
      <c r="G41" s="332" t="s">
        <v>211</v>
      </c>
      <c r="H41" s="332">
        <v>20</v>
      </c>
    </row>
    <row r="42" spans="1:8" ht="18.75">
      <c r="A42" s="328">
        <v>31</v>
      </c>
      <c r="B42" s="67" t="s">
        <v>52</v>
      </c>
      <c r="C42" s="354"/>
      <c r="D42" s="354"/>
      <c r="E42" s="332">
        <v>100</v>
      </c>
      <c r="F42" s="332">
        <v>100</v>
      </c>
      <c r="G42" s="332" t="s">
        <v>211</v>
      </c>
      <c r="H42" s="332">
        <v>20</v>
      </c>
    </row>
    <row r="43" spans="1:8" ht="18.75">
      <c r="A43" s="328">
        <v>32</v>
      </c>
      <c r="B43" s="67" t="s">
        <v>53</v>
      </c>
      <c r="C43" s="354"/>
      <c r="D43" s="354"/>
      <c r="E43" s="332">
        <v>100</v>
      </c>
      <c r="F43" s="332">
        <v>100</v>
      </c>
      <c r="G43" s="332" t="s">
        <v>211</v>
      </c>
      <c r="H43" s="332">
        <v>20</v>
      </c>
    </row>
    <row r="44" spans="1:8" ht="18.75">
      <c r="A44" s="328">
        <v>33</v>
      </c>
      <c r="B44" s="67" t="s">
        <v>54</v>
      </c>
      <c r="C44" s="354"/>
      <c r="D44" s="354"/>
      <c r="E44" s="332">
        <v>100</v>
      </c>
      <c r="F44" s="332">
        <v>100</v>
      </c>
      <c r="G44" s="332" t="s">
        <v>211</v>
      </c>
      <c r="H44" s="332">
        <v>20</v>
      </c>
    </row>
    <row r="45" spans="1:8" ht="18.75">
      <c r="A45" s="328">
        <v>34</v>
      </c>
      <c r="B45" s="67" t="s">
        <v>55</v>
      </c>
      <c r="C45" s="354"/>
      <c r="D45" s="354"/>
      <c r="E45" s="332">
        <v>100</v>
      </c>
      <c r="F45" s="332">
        <v>100</v>
      </c>
      <c r="G45" s="332" t="s">
        <v>211</v>
      </c>
      <c r="H45" s="332">
        <v>20</v>
      </c>
    </row>
    <row r="46" spans="1:8" ht="18.75">
      <c r="A46" s="328">
        <v>35</v>
      </c>
      <c r="B46" s="67" t="s">
        <v>56</v>
      </c>
      <c r="C46" s="354"/>
      <c r="D46" s="354"/>
      <c r="E46" s="332">
        <v>100</v>
      </c>
      <c r="F46" s="332">
        <v>100</v>
      </c>
      <c r="G46" s="332" t="s">
        <v>211</v>
      </c>
      <c r="H46" s="332">
        <v>20</v>
      </c>
    </row>
    <row r="47" spans="1:8" ht="18.75">
      <c r="A47" s="328"/>
      <c r="B47" s="56" t="s">
        <v>568</v>
      </c>
      <c r="C47" s="354"/>
      <c r="D47" s="354"/>
      <c r="E47" s="332"/>
      <c r="F47" s="332"/>
      <c r="G47" s="332"/>
      <c r="H47" s="332"/>
    </row>
    <row r="48" spans="1:8" ht="18.75">
      <c r="A48" s="328">
        <v>36</v>
      </c>
      <c r="B48" s="67" t="s">
        <v>43</v>
      </c>
      <c r="C48" s="354"/>
      <c r="D48" s="354"/>
      <c r="E48" s="332">
        <v>100</v>
      </c>
      <c r="F48" s="332">
        <v>100</v>
      </c>
      <c r="G48" s="332" t="s">
        <v>211</v>
      </c>
      <c r="H48" s="332">
        <v>20</v>
      </c>
    </row>
    <row r="49" spans="1:8" ht="18.75">
      <c r="A49" s="328">
        <v>37</v>
      </c>
      <c r="B49" s="67" t="s">
        <v>44</v>
      </c>
      <c r="C49" s="354"/>
      <c r="D49" s="354"/>
      <c r="E49" s="332">
        <v>100</v>
      </c>
      <c r="F49" s="332">
        <v>100</v>
      </c>
      <c r="G49" s="332" t="s">
        <v>211</v>
      </c>
      <c r="H49" s="332">
        <v>20</v>
      </c>
    </row>
    <row r="50" spans="1:8" ht="18.75">
      <c r="A50" s="328">
        <v>38</v>
      </c>
      <c r="B50" s="67" t="s">
        <v>45</v>
      </c>
      <c r="C50" s="354"/>
      <c r="D50" s="354"/>
      <c r="E50" s="332">
        <v>100</v>
      </c>
      <c r="F50" s="332">
        <v>100</v>
      </c>
      <c r="G50" s="332" t="s">
        <v>211</v>
      </c>
      <c r="H50" s="332">
        <v>20</v>
      </c>
    </row>
    <row r="51" spans="1:8" ht="18.75">
      <c r="A51" s="328">
        <v>39</v>
      </c>
      <c r="B51" s="67" t="s">
        <v>46</v>
      </c>
      <c r="C51" s="354"/>
      <c r="D51" s="354"/>
      <c r="E51" s="332">
        <v>100</v>
      </c>
      <c r="F51" s="332">
        <v>100</v>
      </c>
      <c r="G51" s="332" t="s">
        <v>211</v>
      </c>
      <c r="H51" s="332">
        <v>20</v>
      </c>
    </row>
    <row r="52" spans="1:8" ht="18.75">
      <c r="A52" s="328">
        <v>40</v>
      </c>
      <c r="B52" s="67" t="s">
        <v>47</v>
      </c>
      <c r="C52" s="354"/>
      <c r="D52" s="354"/>
      <c r="E52" s="332">
        <v>100</v>
      </c>
      <c r="F52" s="332">
        <v>100</v>
      </c>
      <c r="G52" s="332" t="s">
        <v>211</v>
      </c>
      <c r="H52" s="332">
        <v>20</v>
      </c>
    </row>
    <row r="53" spans="1:8" ht="18.75">
      <c r="A53" s="328">
        <v>41</v>
      </c>
      <c r="B53" s="67" t="s">
        <v>48</v>
      </c>
      <c r="C53" s="354"/>
      <c r="D53" s="354"/>
      <c r="E53" s="332">
        <v>100</v>
      </c>
      <c r="F53" s="332">
        <v>100</v>
      </c>
      <c r="G53" s="332" t="s">
        <v>211</v>
      </c>
      <c r="H53" s="332">
        <v>20</v>
      </c>
    </row>
    <row r="54" spans="1:8" ht="18.75">
      <c r="A54" s="328">
        <v>42</v>
      </c>
      <c r="B54" s="67" t="s">
        <v>50</v>
      </c>
      <c r="C54" s="354"/>
      <c r="D54" s="354"/>
      <c r="E54" s="332">
        <v>100</v>
      </c>
      <c r="F54" s="332">
        <v>100</v>
      </c>
      <c r="G54" s="332" t="s">
        <v>211</v>
      </c>
      <c r="H54" s="332">
        <v>20</v>
      </c>
    </row>
    <row r="55" spans="1:8" ht="18.75">
      <c r="A55" s="328">
        <v>43</v>
      </c>
      <c r="B55" s="67" t="s">
        <v>51</v>
      </c>
      <c r="C55" s="354"/>
      <c r="D55" s="354"/>
      <c r="E55" s="332">
        <v>100</v>
      </c>
      <c r="F55" s="332">
        <v>100</v>
      </c>
      <c r="G55" s="332" t="s">
        <v>211</v>
      </c>
      <c r="H55" s="332">
        <v>20</v>
      </c>
    </row>
    <row r="56" spans="1:8" ht="18.75">
      <c r="A56" s="328">
        <v>44</v>
      </c>
      <c r="B56" s="67" t="s">
        <v>52</v>
      </c>
      <c r="C56" s="354"/>
      <c r="D56" s="354"/>
      <c r="E56" s="332">
        <v>100</v>
      </c>
      <c r="F56" s="332">
        <v>100</v>
      </c>
      <c r="G56" s="332" t="s">
        <v>211</v>
      </c>
      <c r="H56" s="332">
        <v>20</v>
      </c>
    </row>
    <row r="57" spans="1:8" ht="18.75">
      <c r="A57" s="328">
        <v>45</v>
      </c>
      <c r="B57" s="67" t="s">
        <v>54</v>
      </c>
      <c r="C57" s="354"/>
      <c r="D57" s="354"/>
      <c r="E57" s="332">
        <v>100</v>
      </c>
      <c r="F57" s="332">
        <v>100</v>
      </c>
      <c r="G57" s="332" t="s">
        <v>211</v>
      </c>
      <c r="H57" s="332">
        <v>20</v>
      </c>
    </row>
    <row r="58" spans="1:8" ht="18.75">
      <c r="A58" s="328">
        <v>46</v>
      </c>
      <c r="B58" s="67" t="s">
        <v>55</v>
      </c>
      <c r="C58" s="354"/>
      <c r="D58" s="354"/>
      <c r="E58" s="332">
        <v>100</v>
      </c>
      <c r="F58" s="332">
        <v>100</v>
      </c>
      <c r="G58" s="332" t="s">
        <v>211</v>
      </c>
      <c r="H58" s="332">
        <v>20</v>
      </c>
    </row>
    <row r="59" spans="1:8" ht="18.75">
      <c r="A59" s="328">
        <v>47</v>
      </c>
      <c r="B59" s="67" t="s">
        <v>56</v>
      </c>
      <c r="C59" s="354"/>
      <c r="D59" s="354"/>
      <c r="E59" s="332">
        <v>100</v>
      </c>
      <c r="F59" s="332">
        <v>100</v>
      </c>
      <c r="G59" s="332" t="s">
        <v>211</v>
      </c>
      <c r="H59" s="332">
        <v>20</v>
      </c>
    </row>
    <row r="60" spans="1:8" ht="18.75">
      <c r="A60" s="328">
        <v>48</v>
      </c>
      <c r="B60" s="67" t="s">
        <v>57</v>
      </c>
      <c r="C60" s="354"/>
      <c r="D60" s="354"/>
      <c r="E60" s="332">
        <v>100</v>
      </c>
      <c r="F60" s="332">
        <v>100</v>
      </c>
      <c r="G60" s="332" t="s">
        <v>211</v>
      </c>
      <c r="H60" s="332">
        <v>20</v>
      </c>
    </row>
    <row r="61" spans="1:8" ht="18.75">
      <c r="A61" s="328">
        <v>49</v>
      </c>
      <c r="B61" s="67" t="s">
        <v>58</v>
      </c>
      <c r="C61" s="354"/>
      <c r="D61" s="354"/>
      <c r="E61" s="332">
        <v>100</v>
      </c>
      <c r="F61" s="332">
        <v>100</v>
      </c>
      <c r="G61" s="332" t="s">
        <v>211</v>
      </c>
      <c r="H61" s="332">
        <v>20</v>
      </c>
    </row>
    <row r="62" spans="1:8" ht="18.75">
      <c r="A62" s="328">
        <v>50</v>
      </c>
      <c r="B62" s="67" t="s">
        <v>59</v>
      </c>
      <c r="C62" s="354"/>
      <c r="D62" s="354"/>
      <c r="E62" s="332">
        <v>100</v>
      </c>
      <c r="F62" s="332">
        <v>100</v>
      </c>
      <c r="G62" s="332" t="s">
        <v>211</v>
      </c>
      <c r="H62" s="332">
        <v>20</v>
      </c>
    </row>
    <row r="63" spans="1:8" ht="18.75">
      <c r="A63" s="328"/>
      <c r="B63" s="56" t="s">
        <v>569</v>
      </c>
      <c r="C63" s="354"/>
      <c r="D63" s="354"/>
      <c r="E63" s="332"/>
      <c r="F63" s="332"/>
      <c r="G63" s="332"/>
      <c r="H63" s="332"/>
    </row>
    <row r="64" spans="1:8" ht="18.75">
      <c r="A64" s="328">
        <v>51</v>
      </c>
      <c r="B64" s="67" t="s">
        <v>43</v>
      </c>
      <c r="C64" s="354"/>
      <c r="D64" s="354"/>
      <c r="E64" s="332">
        <v>100</v>
      </c>
      <c r="F64" s="332">
        <v>100</v>
      </c>
      <c r="G64" s="332" t="s">
        <v>211</v>
      </c>
      <c r="H64" s="332">
        <v>20</v>
      </c>
    </row>
    <row r="65" spans="1:8" ht="18.75">
      <c r="A65" s="328">
        <v>52</v>
      </c>
      <c r="B65" s="67" t="s">
        <v>44</v>
      </c>
      <c r="C65" s="354"/>
      <c r="D65" s="354"/>
      <c r="E65" s="332">
        <v>100</v>
      </c>
      <c r="F65" s="332">
        <v>100</v>
      </c>
      <c r="G65" s="332" t="s">
        <v>211</v>
      </c>
      <c r="H65" s="332">
        <v>20</v>
      </c>
    </row>
    <row r="66" spans="1:8" ht="18.75">
      <c r="A66" s="328">
        <v>53</v>
      </c>
      <c r="B66" s="67" t="s">
        <v>45</v>
      </c>
      <c r="C66" s="354"/>
      <c r="D66" s="354"/>
      <c r="E66" s="332">
        <v>100</v>
      </c>
      <c r="F66" s="332">
        <v>100</v>
      </c>
      <c r="G66" s="332" t="s">
        <v>211</v>
      </c>
      <c r="H66" s="332">
        <v>20</v>
      </c>
    </row>
    <row r="67" spans="1:8" ht="18.75">
      <c r="A67" s="328">
        <v>54</v>
      </c>
      <c r="B67" s="67" t="s">
        <v>46</v>
      </c>
      <c r="C67" s="354"/>
      <c r="D67" s="354"/>
      <c r="E67" s="332">
        <v>100</v>
      </c>
      <c r="F67" s="332">
        <v>100</v>
      </c>
      <c r="G67" s="332" t="s">
        <v>211</v>
      </c>
      <c r="H67" s="332">
        <v>20</v>
      </c>
    </row>
    <row r="68" spans="1:8" ht="18.75">
      <c r="A68" s="328">
        <v>55</v>
      </c>
      <c r="B68" s="67" t="s">
        <v>47</v>
      </c>
      <c r="C68" s="354"/>
      <c r="D68" s="354"/>
      <c r="E68" s="332">
        <v>100</v>
      </c>
      <c r="F68" s="332">
        <v>100</v>
      </c>
      <c r="G68" s="332" t="s">
        <v>211</v>
      </c>
      <c r="H68" s="332">
        <v>20</v>
      </c>
    </row>
    <row r="69" spans="1:8" ht="18.75">
      <c r="A69" s="328">
        <v>56</v>
      </c>
      <c r="B69" s="67" t="s">
        <v>48</v>
      </c>
      <c r="C69" s="354"/>
      <c r="D69" s="354"/>
      <c r="E69" s="332">
        <v>100</v>
      </c>
      <c r="F69" s="332">
        <v>100</v>
      </c>
      <c r="G69" s="332" t="s">
        <v>211</v>
      </c>
      <c r="H69" s="332">
        <v>20</v>
      </c>
    </row>
    <row r="70" spans="1:8" ht="18.75">
      <c r="A70" s="328">
        <v>57</v>
      </c>
      <c r="B70" s="67" t="s">
        <v>49</v>
      </c>
      <c r="C70" s="354"/>
      <c r="D70" s="354"/>
      <c r="E70" s="332">
        <v>100</v>
      </c>
      <c r="F70" s="332">
        <v>100</v>
      </c>
      <c r="G70" s="332" t="s">
        <v>211</v>
      </c>
      <c r="H70" s="332">
        <v>20</v>
      </c>
    </row>
    <row r="71" spans="1:8" ht="18.75">
      <c r="A71" s="328">
        <v>58</v>
      </c>
      <c r="B71" s="67" t="s">
        <v>50</v>
      </c>
      <c r="C71" s="354"/>
      <c r="D71" s="354"/>
      <c r="E71" s="332">
        <v>100</v>
      </c>
      <c r="F71" s="332">
        <v>100</v>
      </c>
      <c r="G71" s="332" t="s">
        <v>211</v>
      </c>
      <c r="H71" s="332">
        <v>20</v>
      </c>
    </row>
    <row r="72" spans="1:8" ht="18.75">
      <c r="A72" s="328">
        <v>59</v>
      </c>
      <c r="B72" s="67" t="s">
        <v>51</v>
      </c>
      <c r="C72" s="354"/>
      <c r="D72" s="354"/>
      <c r="E72" s="332">
        <v>100</v>
      </c>
      <c r="F72" s="332">
        <v>100</v>
      </c>
      <c r="G72" s="332" t="s">
        <v>211</v>
      </c>
      <c r="H72" s="332">
        <v>20</v>
      </c>
    </row>
    <row r="73" spans="1:8" ht="18.75">
      <c r="A73" s="328">
        <v>60</v>
      </c>
      <c r="B73" s="67" t="s">
        <v>52</v>
      </c>
      <c r="C73" s="354"/>
      <c r="D73" s="354"/>
      <c r="E73" s="332">
        <v>100</v>
      </c>
      <c r="F73" s="332">
        <v>100</v>
      </c>
      <c r="G73" s="332" t="s">
        <v>211</v>
      </c>
      <c r="H73" s="332">
        <v>20</v>
      </c>
    </row>
    <row r="74" spans="1:8" ht="18.75">
      <c r="A74" s="328">
        <v>61</v>
      </c>
      <c r="B74" s="67" t="s">
        <v>53</v>
      </c>
      <c r="C74" s="354"/>
      <c r="D74" s="354"/>
      <c r="E74" s="332">
        <v>100</v>
      </c>
      <c r="F74" s="332">
        <v>100</v>
      </c>
      <c r="G74" s="332" t="s">
        <v>211</v>
      </c>
      <c r="H74" s="332">
        <v>20</v>
      </c>
    </row>
    <row r="75" spans="1:8" ht="18.75">
      <c r="A75" s="328">
        <v>62</v>
      </c>
      <c r="B75" s="67" t="s">
        <v>54</v>
      </c>
      <c r="C75" s="354"/>
      <c r="D75" s="354"/>
      <c r="E75" s="332">
        <v>100</v>
      </c>
      <c r="F75" s="332">
        <v>100</v>
      </c>
      <c r="G75" s="332" t="s">
        <v>211</v>
      </c>
      <c r="H75" s="332">
        <v>20</v>
      </c>
    </row>
    <row r="76" spans="1:8" ht="18.75">
      <c r="A76" s="328">
        <v>63</v>
      </c>
      <c r="B76" s="67" t="s">
        <v>55</v>
      </c>
      <c r="C76" s="354"/>
      <c r="D76" s="354"/>
      <c r="E76" s="332">
        <v>100</v>
      </c>
      <c r="F76" s="332">
        <v>100</v>
      </c>
      <c r="G76" s="332" t="s">
        <v>211</v>
      </c>
      <c r="H76" s="332">
        <v>20</v>
      </c>
    </row>
    <row r="77" spans="1:8" ht="18.75">
      <c r="A77" s="328">
        <v>64</v>
      </c>
      <c r="B77" s="67" t="s">
        <v>56</v>
      </c>
      <c r="C77" s="354"/>
      <c r="D77" s="354"/>
      <c r="E77" s="332">
        <v>100</v>
      </c>
      <c r="F77" s="332">
        <v>100</v>
      </c>
      <c r="G77" s="332" t="s">
        <v>211</v>
      </c>
      <c r="H77" s="332">
        <v>20</v>
      </c>
    </row>
    <row r="78" spans="1:8" ht="18.75">
      <c r="A78" s="328">
        <v>65</v>
      </c>
      <c r="B78" s="67" t="s">
        <v>57</v>
      </c>
      <c r="C78" s="354"/>
      <c r="D78" s="354"/>
      <c r="E78" s="332">
        <v>100</v>
      </c>
      <c r="F78" s="332">
        <v>100</v>
      </c>
      <c r="G78" s="332" t="s">
        <v>211</v>
      </c>
      <c r="H78" s="332">
        <v>20</v>
      </c>
    </row>
    <row r="79" spans="1:8" ht="18.75">
      <c r="A79" s="328"/>
      <c r="B79" s="56" t="s">
        <v>570</v>
      </c>
      <c r="C79" s="354"/>
      <c r="D79" s="354"/>
      <c r="E79" s="332"/>
      <c r="F79" s="332"/>
      <c r="G79" s="332"/>
      <c r="H79" s="332"/>
    </row>
    <row r="80" spans="1:8" ht="18.75">
      <c r="A80" s="328">
        <v>66</v>
      </c>
      <c r="B80" s="67" t="s">
        <v>43</v>
      </c>
      <c r="C80" s="354"/>
      <c r="D80" s="354"/>
      <c r="E80" s="332">
        <v>100</v>
      </c>
      <c r="F80" s="332">
        <v>100</v>
      </c>
      <c r="G80" s="332" t="s">
        <v>211</v>
      </c>
      <c r="H80" s="332">
        <v>20</v>
      </c>
    </row>
    <row r="81" spans="1:8" ht="18.75">
      <c r="A81" s="328">
        <v>67</v>
      </c>
      <c r="B81" s="67" t="s">
        <v>44</v>
      </c>
      <c r="C81" s="354"/>
      <c r="D81" s="354"/>
      <c r="E81" s="332">
        <v>100</v>
      </c>
      <c r="F81" s="332">
        <v>100</v>
      </c>
      <c r="G81" s="332" t="s">
        <v>211</v>
      </c>
      <c r="H81" s="332">
        <v>20</v>
      </c>
    </row>
    <row r="82" spans="1:8" ht="18.75">
      <c r="A82" s="328">
        <v>68</v>
      </c>
      <c r="B82" s="67" t="s">
        <v>45</v>
      </c>
      <c r="C82" s="354"/>
      <c r="D82" s="354"/>
      <c r="E82" s="332">
        <v>100</v>
      </c>
      <c r="F82" s="332">
        <v>100</v>
      </c>
      <c r="G82" s="332" t="s">
        <v>211</v>
      </c>
      <c r="H82" s="332">
        <v>20</v>
      </c>
    </row>
    <row r="83" spans="1:8" ht="18.75">
      <c r="A83" s="328">
        <v>69</v>
      </c>
      <c r="B83" s="67" t="s">
        <v>46</v>
      </c>
      <c r="C83" s="354"/>
      <c r="D83" s="354"/>
      <c r="E83" s="332">
        <v>100</v>
      </c>
      <c r="F83" s="332">
        <v>100</v>
      </c>
      <c r="G83" s="332" t="s">
        <v>211</v>
      </c>
      <c r="H83" s="332">
        <v>20</v>
      </c>
    </row>
    <row r="84" spans="1:8" ht="18.75">
      <c r="A84" s="328">
        <v>70</v>
      </c>
      <c r="B84" s="67" t="s">
        <v>47</v>
      </c>
      <c r="C84" s="354"/>
      <c r="D84" s="354"/>
      <c r="E84" s="332">
        <v>100</v>
      </c>
      <c r="F84" s="332">
        <v>100</v>
      </c>
      <c r="G84" s="332" t="s">
        <v>211</v>
      </c>
      <c r="H84" s="332">
        <v>20</v>
      </c>
    </row>
    <row r="85" spans="1:8" ht="18.75">
      <c r="A85" s="328">
        <v>71</v>
      </c>
      <c r="B85" s="67" t="s">
        <v>48</v>
      </c>
      <c r="C85" s="354"/>
      <c r="D85" s="354"/>
      <c r="E85" s="332">
        <v>100</v>
      </c>
      <c r="F85" s="332">
        <v>100</v>
      </c>
      <c r="G85" s="332" t="s">
        <v>211</v>
      </c>
      <c r="H85" s="332">
        <v>20</v>
      </c>
    </row>
    <row r="86" spans="1:8" ht="18.75">
      <c r="A86" s="328">
        <v>72</v>
      </c>
      <c r="B86" s="67" t="s">
        <v>49</v>
      </c>
      <c r="C86" s="354"/>
      <c r="D86" s="354"/>
      <c r="E86" s="332">
        <v>100</v>
      </c>
      <c r="F86" s="332">
        <v>100</v>
      </c>
      <c r="G86" s="332" t="s">
        <v>211</v>
      </c>
      <c r="H86" s="332">
        <v>20</v>
      </c>
    </row>
    <row r="87" spans="1:8" ht="18.75">
      <c r="A87" s="328">
        <v>73</v>
      </c>
      <c r="B87" s="67" t="s">
        <v>50</v>
      </c>
      <c r="C87" s="354"/>
      <c r="D87" s="354"/>
      <c r="E87" s="332">
        <v>100</v>
      </c>
      <c r="F87" s="332">
        <v>100</v>
      </c>
      <c r="G87" s="332" t="s">
        <v>211</v>
      </c>
      <c r="H87" s="332">
        <v>20</v>
      </c>
    </row>
    <row r="88" spans="1:8" ht="18.75">
      <c r="A88" s="328">
        <v>74</v>
      </c>
      <c r="B88" s="67" t="s">
        <v>51</v>
      </c>
      <c r="C88" s="354"/>
      <c r="D88" s="354"/>
      <c r="E88" s="332">
        <v>100</v>
      </c>
      <c r="F88" s="332">
        <v>100</v>
      </c>
      <c r="G88" s="332" t="s">
        <v>211</v>
      </c>
      <c r="H88" s="332">
        <v>20</v>
      </c>
    </row>
    <row r="89" spans="1:8" ht="18.75">
      <c r="A89" s="328">
        <v>75</v>
      </c>
      <c r="B89" s="67" t="s">
        <v>52</v>
      </c>
      <c r="C89" s="354"/>
      <c r="D89" s="354"/>
      <c r="E89" s="332">
        <v>100</v>
      </c>
      <c r="F89" s="332">
        <v>100</v>
      </c>
      <c r="G89" s="332" t="s">
        <v>211</v>
      </c>
      <c r="H89" s="332">
        <v>20</v>
      </c>
    </row>
    <row r="90" spans="1:8" ht="18.75">
      <c r="A90" s="328">
        <v>76</v>
      </c>
      <c r="B90" s="67" t="s">
        <v>53</v>
      </c>
      <c r="C90" s="354"/>
      <c r="D90" s="354"/>
      <c r="E90" s="332">
        <v>100</v>
      </c>
      <c r="F90" s="332">
        <v>100</v>
      </c>
      <c r="G90" s="332" t="s">
        <v>211</v>
      </c>
      <c r="H90" s="332">
        <v>20</v>
      </c>
    </row>
    <row r="91" spans="1:8" ht="18.75">
      <c r="A91" s="328">
        <v>77</v>
      </c>
      <c r="B91" s="67" t="s">
        <v>54</v>
      </c>
      <c r="C91" s="354"/>
      <c r="D91" s="354"/>
      <c r="E91" s="332">
        <v>100</v>
      </c>
      <c r="F91" s="332">
        <v>100</v>
      </c>
      <c r="G91" s="332" t="s">
        <v>211</v>
      </c>
      <c r="H91" s="332">
        <v>20</v>
      </c>
    </row>
    <row r="92" spans="1:8" ht="18.75">
      <c r="A92" s="328">
        <v>78</v>
      </c>
      <c r="B92" s="67" t="s">
        <v>55</v>
      </c>
      <c r="C92" s="354"/>
      <c r="D92" s="354"/>
      <c r="E92" s="332">
        <v>100</v>
      </c>
      <c r="F92" s="332">
        <v>100</v>
      </c>
      <c r="G92" s="332" t="s">
        <v>211</v>
      </c>
      <c r="H92" s="332">
        <v>20</v>
      </c>
    </row>
    <row r="93" spans="1:8" ht="18.75">
      <c r="A93" s="328">
        <v>79</v>
      </c>
      <c r="B93" s="67" t="s">
        <v>56</v>
      </c>
      <c r="C93" s="354"/>
      <c r="D93" s="354"/>
      <c r="E93" s="332">
        <v>100</v>
      </c>
      <c r="F93" s="332">
        <v>100</v>
      </c>
      <c r="G93" s="332" t="s">
        <v>211</v>
      </c>
      <c r="H93" s="332">
        <v>20</v>
      </c>
    </row>
    <row r="94" spans="1:8" ht="18.75">
      <c r="A94" s="328"/>
      <c r="B94" s="56" t="s">
        <v>571</v>
      </c>
      <c r="C94" s="354"/>
      <c r="D94" s="354"/>
      <c r="E94" s="332"/>
      <c r="F94" s="332"/>
      <c r="G94" s="332"/>
      <c r="H94" s="332"/>
    </row>
    <row r="95" spans="1:8" ht="18.75">
      <c r="A95" s="328">
        <v>80</v>
      </c>
      <c r="B95" s="67" t="s">
        <v>60</v>
      </c>
      <c r="C95" s="354"/>
      <c r="D95" s="354"/>
      <c r="E95" s="332">
        <v>100</v>
      </c>
      <c r="F95" s="332">
        <v>100</v>
      </c>
      <c r="G95" s="332" t="s">
        <v>211</v>
      </c>
      <c r="H95" s="332">
        <v>20</v>
      </c>
    </row>
    <row r="96" spans="1:8" ht="18.75">
      <c r="A96" s="328">
        <v>81</v>
      </c>
      <c r="B96" s="67" t="s">
        <v>61</v>
      </c>
      <c r="C96" s="354"/>
      <c r="D96" s="354"/>
      <c r="E96" s="332">
        <v>100</v>
      </c>
      <c r="F96" s="332">
        <v>100</v>
      </c>
      <c r="G96" s="332" t="s">
        <v>211</v>
      </c>
      <c r="H96" s="332">
        <v>20</v>
      </c>
    </row>
    <row r="97" spans="1:8" ht="18.75">
      <c r="A97" s="328">
        <v>82</v>
      </c>
      <c r="B97" s="67" t="s">
        <v>62</v>
      </c>
      <c r="C97" s="354"/>
      <c r="D97" s="354"/>
      <c r="E97" s="332">
        <v>100</v>
      </c>
      <c r="F97" s="332">
        <v>100</v>
      </c>
      <c r="G97" s="332" t="s">
        <v>211</v>
      </c>
      <c r="H97" s="332">
        <v>20</v>
      </c>
    </row>
    <row r="98" spans="1:8" ht="18.75">
      <c r="A98" s="328">
        <v>83</v>
      </c>
      <c r="B98" s="67" t="s">
        <v>63</v>
      </c>
      <c r="C98" s="354"/>
      <c r="D98" s="354"/>
      <c r="E98" s="332">
        <v>100</v>
      </c>
      <c r="F98" s="332">
        <v>100</v>
      </c>
      <c r="G98" s="332" t="s">
        <v>211</v>
      </c>
      <c r="H98" s="332">
        <v>20</v>
      </c>
    </row>
    <row r="99" spans="1:8" ht="18.75">
      <c r="A99" s="328">
        <v>84</v>
      </c>
      <c r="B99" s="67" t="s">
        <v>64</v>
      </c>
      <c r="C99" s="354"/>
      <c r="D99" s="354"/>
      <c r="E99" s="332">
        <v>100</v>
      </c>
      <c r="F99" s="332">
        <v>100</v>
      </c>
      <c r="G99" s="332" t="s">
        <v>211</v>
      </c>
      <c r="H99" s="332">
        <v>20</v>
      </c>
    </row>
    <row r="100" spans="1:8" ht="18.75">
      <c r="A100" s="328">
        <v>85</v>
      </c>
      <c r="B100" s="67" t="s">
        <v>65</v>
      </c>
      <c r="C100" s="354"/>
      <c r="D100" s="354"/>
      <c r="E100" s="332">
        <v>100</v>
      </c>
      <c r="F100" s="332">
        <v>100</v>
      </c>
      <c r="G100" s="332" t="s">
        <v>211</v>
      </c>
      <c r="H100" s="332">
        <v>20</v>
      </c>
    </row>
    <row r="101" spans="1:8" ht="18.75">
      <c r="A101" s="328">
        <v>86</v>
      </c>
      <c r="B101" s="67" t="s">
        <v>66</v>
      </c>
      <c r="C101" s="354"/>
      <c r="D101" s="354"/>
      <c r="E101" s="332">
        <v>100</v>
      </c>
      <c r="F101" s="332">
        <v>100</v>
      </c>
      <c r="G101" s="332" t="s">
        <v>211</v>
      </c>
      <c r="H101" s="332">
        <v>20</v>
      </c>
    </row>
    <row r="102" spans="1:8" ht="18.75">
      <c r="A102" s="328">
        <v>87</v>
      </c>
      <c r="B102" s="67" t="s">
        <v>67</v>
      </c>
      <c r="C102" s="354"/>
      <c r="D102" s="354"/>
      <c r="E102" s="332">
        <v>100</v>
      </c>
      <c r="F102" s="332">
        <v>100</v>
      </c>
      <c r="G102" s="332" t="s">
        <v>211</v>
      </c>
      <c r="H102" s="332">
        <v>20</v>
      </c>
    </row>
    <row r="103" spans="1:8" ht="18.75">
      <c r="A103" s="328">
        <v>88</v>
      </c>
      <c r="B103" s="67" t="s">
        <v>68</v>
      </c>
      <c r="C103" s="354"/>
      <c r="D103" s="354"/>
      <c r="E103" s="332">
        <v>100</v>
      </c>
      <c r="F103" s="332">
        <v>100</v>
      </c>
      <c r="G103" s="332" t="s">
        <v>211</v>
      </c>
      <c r="H103" s="332">
        <v>20</v>
      </c>
    </row>
    <row r="104" spans="1:8" ht="18.75">
      <c r="A104" s="328">
        <v>89</v>
      </c>
      <c r="B104" s="67" t="s">
        <v>69</v>
      </c>
      <c r="C104" s="354"/>
      <c r="D104" s="354"/>
      <c r="E104" s="332">
        <v>100</v>
      </c>
      <c r="F104" s="332">
        <v>100</v>
      </c>
      <c r="G104" s="332" t="s">
        <v>211</v>
      </c>
      <c r="H104" s="332">
        <v>20</v>
      </c>
    </row>
    <row r="105" spans="1:8" ht="18.75">
      <c r="A105" s="328"/>
      <c r="B105" s="56" t="s">
        <v>572</v>
      </c>
      <c r="C105" s="354"/>
      <c r="D105" s="354"/>
      <c r="E105" s="332"/>
      <c r="F105" s="332"/>
      <c r="G105" s="332"/>
      <c r="H105" s="332"/>
    </row>
    <row r="106" spans="1:8" ht="18.75">
      <c r="A106" s="328">
        <v>90</v>
      </c>
      <c r="B106" s="67" t="s">
        <v>43</v>
      </c>
      <c r="C106" s="354"/>
      <c r="D106" s="354"/>
      <c r="E106" s="332">
        <v>100</v>
      </c>
      <c r="F106" s="332">
        <v>100</v>
      </c>
      <c r="G106" s="332" t="s">
        <v>211</v>
      </c>
      <c r="H106" s="332">
        <v>20</v>
      </c>
    </row>
    <row r="107" spans="1:8" ht="18.75">
      <c r="A107" s="328">
        <v>91</v>
      </c>
      <c r="B107" s="67" t="s">
        <v>44</v>
      </c>
      <c r="C107" s="354"/>
      <c r="D107" s="354"/>
      <c r="E107" s="332">
        <v>100</v>
      </c>
      <c r="F107" s="332">
        <v>100</v>
      </c>
      <c r="G107" s="332" t="s">
        <v>211</v>
      </c>
      <c r="H107" s="332">
        <v>20</v>
      </c>
    </row>
    <row r="108" spans="1:8" ht="18.75">
      <c r="A108" s="328">
        <v>92</v>
      </c>
      <c r="B108" s="67" t="s">
        <v>45</v>
      </c>
      <c r="C108" s="354"/>
      <c r="D108" s="354"/>
      <c r="E108" s="332">
        <v>100</v>
      </c>
      <c r="F108" s="332">
        <v>100</v>
      </c>
      <c r="G108" s="332" t="s">
        <v>211</v>
      </c>
      <c r="H108" s="332">
        <v>20</v>
      </c>
    </row>
    <row r="109" spans="1:8" ht="18.75">
      <c r="A109" s="328">
        <v>93</v>
      </c>
      <c r="B109" s="67" t="s">
        <v>46</v>
      </c>
      <c r="C109" s="354"/>
      <c r="D109" s="354"/>
      <c r="E109" s="332">
        <v>100</v>
      </c>
      <c r="F109" s="332">
        <v>100</v>
      </c>
      <c r="G109" s="332" t="s">
        <v>211</v>
      </c>
      <c r="H109" s="332">
        <v>20</v>
      </c>
    </row>
    <row r="110" spans="1:8" ht="18.75">
      <c r="A110" s="328">
        <v>94</v>
      </c>
      <c r="B110" s="67" t="s">
        <v>47</v>
      </c>
      <c r="C110" s="354"/>
      <c r="D110" s="354"/>
      <c r="E110" s="332">
        <v>100</v>
      </c>
      <c r="F110" s="332">
        <v>100</v>
      </c>
      <c r="G110" s="332" t="s">
        <v>211</v>
      </c>
      <c r="H110" s="332">
        <v>20</v>
      </c>
    </row>
    <row r="111" spans="1:8" ht="18.75">
      <c r="A111" s="328">
        <v>95</v>
      </c>
      <c r="B111" s="67" t="s">
        <v>48</v>
      </c>
      <c r="C111" s="354"/>
      <c r="D111" s="354"/>
      <c r="E111" s="332">
        <v>100</v>
      </c>
      <c r="F111" s="332">
        <v>100</v>
      </c>
      <c r="G111" s="332" t="s">
        <v>211</v>
      </c>
      <c r="H111" s="332">
        <v>20</v>
      </c>
    </row>
    <row r="112" spans="1:8" ht="18.75">
      <c r="A112" s="328">
        <v>96</v>
      </c>
      <c r="B112" s="67" t="s">
        <v>49</v>
      </c>
      <c r="C112" s="354"/>
      <c r="D112" s="354"/>
      <c r="E112" s="332">
        <v>100</v>
      </c>
      <c r="F112" s="332">
        <v>100</v>
      </c>
      <c r="G112" s="332" t="s">
        <v>211</v>
      </c>
      <c r="H112" s="332">
        <v>20</v>
      </c>
    </row>
    <row r="113" spans="1:8" ht="18.75">
      <c r="A113" s="328">
        <v>97</v>
      </c>
      <c r="B113" s="67" t="s">
        <v>50</v>
      </c>
      <c r="C113" s="354"/>
      <c r="D113" s="354"/>
      <c r="E113" s="332">
        <v>100</v>
      </c>
      <c r="F113" s="332">
        <v>100</v>
      </c>
      <c r="G113" s="332" t="s">
        <v>211</v>
      </c>
      <c r="H113" s="332">
        <v>20</v>
      </c>
    </row>
    <row r="114" spans="1:8" ht="18.75">
      <c r="A114" s="328">
        <v>98</v>
      </c>
      <c r="B114" s="67" t="s">
        <v>51</v>
      </c>
      <c r="C114" s="354"/>
      <c r="D114" s="354"/>
      <c r="E114" s="332">
        <v>100</v>
      </c>
      <c r="F114" s="332">
        <v>100</v>
      </c>
      <c r="G114" s="332" t="s">
        <v>211</v>
      </c>
      <c r="H114" s="332">
        <v>20</v>
      </c>
    </row>
    <row r="115" spans="1:8" ht="18.75">
      <c r="A115" s="328">
        <v>99</v>
      </c>
      <c r="B115" s="67" t="s">
        <v>52</v>
      </c>
      <c r="C115" s="354"/>
      <c r="D115" s="354"/>
      <c r="E115" s="332">
        <v>100</v>
      </c>
      <c r="F115" s="332">
        <v>100</v>
      </c>
      <c r="G115" s="332" t="s">
        <v>211</v>
      </c>
      <c r="H115" s="332">
        <v>20</v>
      </c>
    </row>
    <row r="116" spans="1:8" ht="18.75">
      <c r="A116" s="328">
        <v>100</v>
      </c>
      <c r="B116" s="67" t="s">
        <v>53</v>
      </c>
      <c r="C116" s="354"/>
      <c r="D116" s="354"/>
      <c r="E116" s="332">
        <v>100</v>
      </c>
      <c r="F116" s="332">
        <v>100</v>
      </c>
      <c r="G116" s="332" t="s">
        <v>211</v>
      </c>
      <c r="H116" s="332">
        <v>20</v>
      </c>
    </row>
    <row r="117" spans="1:8" ht="18.75">
      <c r="A117" s="328">
        <v>101</v>
      </c>
      <c r="B117" s="67" t="s">
        <v>54</v>
      </c>
      <c r="C117" s="354"/>
      <c r="D117" s="354"/>
      <c r="E117" s="332">
        <v>100</v>
      </c>
      <c r="F117" s="332">
        <v>100</v>
      </c>
      <c r="G117" s="332" t="s">
        <v>211</v>
      </c>
      <c r="H117" s="332">
        <v>20</v>
      </c>
    </row>
    <row r="118" spans="1:8" ht="18.75">
      <c r="A118" s="328">
        <v>102</v>
      </c>
      <c r="B118" s="67" t="s">
        <v>55</v>
      </c>
      <c r="C118" s="354"/>
      <c r="D118" s="354"/>
      <c r="E118" s="332">
        <v>100</v>
      </c>
      <c r="F118" s="332">
        <v>100</v>
      </c>
      <c r="G118" s="332" t="s">
        <v>211</v>
      </c>
      <c r="H118" s="332">
        <v>20</v>
      </c>
    </row>
    <row r="119" spans="1:8" ht="18.75">
      <c r="A119" s="328">
        <v>103</v>
      </c>
      <c r="B119" s="67" t="s">
        <v>56</v>
      </c>
      <c r="C119" s="354"/>
      <c r="D119" s="354"/>
      <c r="E119" s="332">
        <v>100</v>
      </c>
      <c r="F119" s="332">
        <v>100</v>
      </c>
      <c r="G119" s="332" t="s">
        <v>211</v>
      </c>
      <c r="H119" s="332">
        <v>20</v>
      </c>
    </row>
    <row r="120" spans="1:8" ht="18.75">
      <c r="A120" s="328">
        <v>104</v>
      </c>
      <c r="B120" s="67" t="s">
        <v>57</v>
      </c>
      <c r="C120" s="354"/>
      <c r="D120" s="354"/>
      <c r="E120" s="332">
        <v>100</v>
      </c>
      <c r="F120" s="332">
        <v>100</v>
      </c>
      <c r="G120" s="332" t="s">
        <v>211</v>
      </c>
      <c r="H120" s="332">
        <v>20</v>
      </c>
    </row>
    <row r="121" spans="1:8" ht="18.75">
      <c r="A121" s="328">
        <v>105</v>
      </c>
      <c r="B121" s="67" t="s">
        <v>58</v>
      </c>
      <c r="C121" s="354"/>
      <c r="D121" s="354"/>
      <c r="E121" s="332">
        <v>100</v>
      </c>
      <c r="F121" s="332">
        <v>100</v>
      </c>
      <c r="G121" s="332" t="s">
        <v>211</v>
      </c>
      <c r="H121" s="332">
        <v>20</v>
      </c>
    </row>
    <row r="122" spans="1:8" ht="18.75">
      <c r="A122" s="328"/>
      <c r="B122" s="56" t="s">
        <v>573</v>
      </c>
      <c r="C122" s="354"/>
      <c r="D122" s="354"/>
      <c r="E122" s="332"/>
      <c r="F122" s="332"/>
      <c r="G122" s="332"/>
      <c r="H122" s="332"/>
    </row>
    <row r="123" spans="1:8" ht="18.75">
      <c r="A123" s="328">
        <v>106</v>
      </c>
      <c r="B123" s="67" t="s">
        <v>70</v>
      </c>
      <c r="C123" s="354"/>
      <c r="D123" s="354"/>
      <c r="E123" s="332">
        <v>100</v>
      </c>
      <c r="F123" s="332">
        <v>100</v>
      </c>
      <c r="G123" s="332" t="s">
        <v>211</v>
      </c>
      <c r="H123" s="332">
        <v>20</v>
      </c>
    </row>
    <row r="124" spans="1:8" ht="18.75">
      <c r="A124" s="328">
        <v>107</v>
      </c>
      <c r="B124" s="67" t="s">
        <v>71</v>
      </c>
      <c r="C124" s="354"/>
      <c r="D124" s="354"/>
      <c r="E124" s="332">
        <v>100</v>
      </c>
      <c r="F124" s="332">
        <v>100</v>
      </c>
      <c r="G124" s="332" t="s">
        <v>211</v>
      </c>
      <c r="H124" s="332">
        <v>20</v>
      </c>
    </row>
    <row r="125" spans="1:8" ht="18.75">
      <c r="A125" s="328">
        <v>108</v>
      </c>
      <c r="B125" s="67" t="s">
        <v>72</v>
      </c>
      <c r="C125" s="354"/>
      <c r="D125" s="354"/>
      <c r="E125" s="332">
        <v>100</v>
      </c>
      <c r="F125" s="332">
        <v>100</v>
      </c>
      <c r="G125" s="332" t="s">
        <v>211</v>
      </c>
      <c r="H125" s="332">
        <v>20</v>
      </c>
    </row>
    <row r="126" spans="1:8" ht="18.75">
      <c r="A126" s="328">
        <v>109</v>
      </c>
      <c r="B126" s="67" t="s">
        <v>73</v>
      </c>
      <c r="C126" s="354"/>
      <c r="D126" s="354"/>
      <c r="E126" s="332">
        <v>100</v>
      </c>
      <c r="F126" s="332">
        <v>100</v>
      </c>
      <c r="G126" s="332" t="s">
        <v>211</v>
      </c>
      <c r="H126" s="332">
        <v>20</v>
      </c>
    </row>
    <row r="127" spans="1:8" ht="18.75">
      <c r="A127" s="328">
        <v>110</v>
      </c>
      <c r="B127" s="67" t="s">
        <v>74</v>
      </c>
      <c r="C127" s="354"/>
      <c r="D127" s="354"/>
      <c r="E127" s="332">
        <v>100</v>
      </c>
      <c r="F127" s="332">
        <v>100</v>
      </c>
      <c r="G127" s="332" t="s">
        <v>211</v>
      </c>
      <c r="H127" s="332">
        <v>20</v>
      </c>
    </row>
    <row r="128" spans="1:8" ht="18.75">
      <c r="A128" s="328">
        <v>111</v>
      </c>
      <c r="B128" s="67" t="s">
        <v>75</v>
      </c>
      <c r="C128" s="354"/>
      <c r="D128" s="354"/>
      <c r="E128" s="332">
        <v>100</v>
      </c>
      <c r="F128" s="332">
        <v>100</v>
      </c>
      <c r="G128" s="332" t="s">
        <v>211</v>
      </c>
      <c r="H128" s="332">
        <v>20</v>
      </c>
    </row>
    <row r="129" spans="1:8" ht="18.75">
      <c r="A129" s="328">
        <v>112</v>
      </c>
      <c r="B129" s="67" t="s">
        <v>76</v>
      </c>
      <c r="C129" s="354"/>
      <c r="D129" s="354"/>
      <c r="E129" s="332">
        <v>100</v>
      </c>
      <c r="F129" s="332">
        <v>100</v>
      </c>
      <c r="G129" s="332" t="s">
        <v>211</v>
      </c>
      <c r="H129" s="332">
        <v>20</v>
      </c>
    </row>
    <row r="130" spans="1:8" ht="18.75">
      <c r="A130" s="328">
        <v>113</v>
      </c>
      <c r="B130" s="67" t="s">
        <v>62</v>
      </c>
      <c r="C130" s="354"/>
      <c r="D130" s="354"/>
      <c r="E130" s="332">
        <v>100</v>
      </c>
      <c r="F130" s="332">
        <v>100</v>
      </c>
      <c r="G130" s="332" t="s">
        <v>211</v>
      </c>
      <c r="H130" s="332">
        <v>20</v>
      </c>
    </row>
    <row r="131" spans="1:8" ht="18.75">
      <c r="A131" s="328">
        <v>114</v>
      </c>
      <c r="B131" s="67" t="s">
        <v>77</v>
      </c>
      <c r="C131" s="354"/>
      <c r="D131" s="354"/>
      <c r="E131" s="332">
        <v>100</v>
      </c>
      <c r="F131" s="332">
        <v>100</v>
      </c>
      <c r="G131" s="332" t="s">
        <v>211</v>
      </c>
      <c r="H131" s="332">
        <v>20</v>
      </c>
    </row>
    <row r="132" spans="1:8" ht="18.75">
      <c r="A132" s="328">
        <v>115</v>
      </c>
      <c r="B132" s="67" t="s">
        <v>78</v>
      </c>
      <c r="C132" s="354"/>
      <c r="D132" s="354"/>
      <c r="E132" s="332">
        <v>100</v>
      </c>
      <c r="F132" s="332">
        <v>100</v>
      </c>
      <c r="G132" s="332" t="s">
        <v>211</v>
      </c>
      <c r="H132" s="332">
        <v>20</v>
      </c>
    </row>
    <row r="133" spans="1:8" ht="18.75">
      <c r="A133" s="328">
        <v>116</v>
      </c>
      <c r="B133" s="67" t="s">
        <v>79</v>
      </c>
      <c r="C133" s="354"/>
      <c r="D133" s="354"/>
      <c r="E133" s="332">
        <v>100</v>
      </c>
      <c r="F133" s="332">
        <v>100</v>
      </c>
      <c r="G133" s="332" t="s">
        <v>211</v>
      </c>
      <c r="H133" s="332">
        <v>20</v>
      </c>
    </row>
    <row r="134" spans="1:8" ht="18.75">
      <c r="A134" s="328">
        <v>117</v>
      </c>
      <c r="B134" s="67" t="s">
        <v>80</v>
      </c>
      <c r="C134" s="354"/>
      <c r="D134" s="354"/>
      <c r="E134" s="332">
        <v>100</v>
      </c>
      <c r="F134" s="332">
        <v>100</v>
      </c>
      <c r="G134" s="332" t="s">
        <v>211</v>
      </c>
      <c r="H134" s="332">
        <v>20</v>
      </c>
    </row>
    <row r="135" spans="1:8" ht="18.75">
      <c r="A135" s="328">
        <v>118</v>
      </c>
      <c r="B135" s="67" t="s">
        <v>81</v>
      </c>
      <c r="C135" s="354"/>
      <c r="D135" s="354"/>
      <c r="E135" s="332">
        <v>100</v>
      </c>
      <c r="F135" s="332">
        <v>100</v>
      </c>
      <c r="G135" s="332" t="s">
        <v>211</v>
      </c>
      <c r="H135" s="332">
        <v>20</v>
      </c>
    </row>
    <row r="136" spans="1:8" ht="18.75">
      <c r="A136" s="328"/>
      <c r="B136" s="56" t="s">
        <v>574</v>
      </c>
      <c r="C136" s="354"/>
      <c r="D136" s="354"/>
      <c r="E136" s="332"/>
      <c r="F136" s="332"/>
      <c r="G136" s="332"/>
      <c r="H136" s="332"/>
    </row>
    <row r="137" spans="1:8" ht="18.75">
      <c r="A137" s="328">
        <v>119</v>
      </c>
      <c r="B137" s="67" t="s">
        <v>43</v>
      </c>
      <c r="C137" s="354"/>
      <c r="D137" s="354"/>
      <c r="E137" s="332">
        <v>100</v>
      </c>
      <c r="F137" s="332">
        <v>100</v>
      </c>
      <c r="G137" s="332" t="s">
        <v>211</v>
      </c>
      <c r="H137" s="332">
        <v>20</v>
      </c>
    </row>
    <row r="138" spans="1:8" ht="18.75">
      <c r="A138" s="328">
        <v>120</v>
      </c>
      <c r="B138" s="67" t="s">
        <v>44</v>
      </c>
      <c r="C138" s="354"/>
      <c r="D138" s="354"/>
      <c r="E138" s="332">
        <v>100</v>
      </c>
      <c r="F138" s="332">
        <v>100</v>
      </c>
      <c r="G138" s="332" t="s">
        <v>211</v>
      </c>
      <c r="H138" s="332">
        <v>20</v>
      </c>
    </row>
    <row r="139" spans="1:8" ht="18.75">
      <c r="A139" s="328">
        <v>121</v>
      </c>
      <c r="B139" s="67" t="s">
        <v>45</v>
      </c>
      <c r="C139" s="354"/>
      <c r="D139" s="354"/>
      <c r="E139" s="332">
        <v>100</v>
      </c>
      <c r="F139" s="332">
        <v>100</v>
      </c>
      <c r="G139" s="332" t="s">
        <v>211</v>
      </c>
      <c r="H139" s="332">
        <v>20</v>
      </c>
    </row>
    <row r="140" spans="1:8" ht="18.75">
      <c r="A140" s="328">
        <v>122</v>
      </c>
      <c r="B140" s="67" t="s">
        <v>46</v>
      </c>
      <c r="C140" s="354"/>
      <c r="D140" s="354"/>
      <c r="E140" s="332">
        <v>100</v>
      </c>
      <c r="F140" s="332">
        <v>100</v>
      </c>
      <c r="G140" s="332" t="s">
        <v>211</v>
      </c>
      <c r="H140" s="332">
        <v>20</v>
      </c>
    </row>
    <row r="141" spans="1:8" ht="18.75">
      <c r="A141" s="328">
        <v>123</v>
      </c>
      <c r="B141" s="67" t="s">
        <v>47</v>
      </c>
      <c r="C141" s="354"/>
      <c r="D141" s="354"/>
      <c r="E141" s="332">
        <v>100</v>
      </c>
      <c r="F141" s="332">
        <v>100</v>
      </c>
      <c r="G141" s="332" t="s">
        <v>211</v>
      </c>
      <c r="H141" s="332">
        <v>20</v>
      </c>
    </row>
    <row r="142" spans="1:8" ht="18.75">
      <c r="A142" s="328">
        <v>124</v>
      </c>
      <c r="B142" s="67" t="s">
        <v>48</v>
      </c>
      <c r="C142" s="354"/>
      <c r="D142" s="354"/>
      <c r="E142" s="332">
        <v>100</v>
      </c>
      <c r="F142" s="332">
        <v>100</v>
      </c>
      <c r="G142" s="332" t="s">
        <v>211</v>
      </c>
      <c r="H142" s="332">
        <v>20</v>
      </c>
    </row>
    <row r="143" spans="1:8" ht="18.75">
      <c r="A143" s="328">
        <v>125</v>
      </c>
      <c r="B143" s="67" t="s">
        <v>49</v>
      </c>
      <c r="C143" s="354"/>
      <c r="D143" s="354"/>
      <c r="E143" s="332">
        <v>100</v>
      </c>
      <c r="F143" s="332">
        <v>100</v>
      </c>
      <c r="G143" s="332" t="s">
        <v>211</v>
      </c>
      <c r="H143" s="332">
        <v>20</v>
      </c>
    </row>
    <row r="144" spans="1:8" ht="18.75">
      <c r="A144" s="328">
        <v>126</v>
      </c>
      <c r="B144" s="67" t="s">
        <v>50</v>
      </c>
      <c r="C144" s="354"/>
      <c r="D144" s="354"/>
      <c r="E144" s="332">
        <v>100</v>
      </c>
      <c r="F144" s="332">
        <v>100</v>
      </c>
      <c r="G144" s="332" t="s">
        <v>211</v>
      </c>
      <c r="H144" s="332">
        <v>20</v>
      </c>
    </row>
    <row r="145" spans="1:8" ht="18.75">
      <c r="A145" s="328">
        <v>127</v>
      </c>
      <c r="B145" s="67" t="s">
        <v>51</v>
      </c>
      <c r="C145" s="354"/>
      <c r="D145" s="354"/>
      <c r="E145" s="332">
        <v>100</v>
      </c>
      <c r="F145" s="332">
        <v>100</v>
      </c>
      <c r="G145" s="332" t="s">
        <v>211</v>
      </c>
      <c r="H145" s="332">
        <v>20</v>
      </c>
    </row>
    <row r="146" spans="1:8" ht="18.75">
      <c r="A146" s="328">
        <v>128</v>
      </c>
      <c r="B146" s="67" t="s">
        <v>52</v>
      </c>
      <c r="C146" s="354"/>
      <c r="D146" s="354"/>
      <c r="E146" s="332">
        <v>100</v>
      </c>
      <c r="F146" s="332">
        <v>100</v>
      </c>
      <c r="G146" s="332" t="s">
        <v>211</v>
      </c>
      <c r="H146" s="332">
        <v>20</v>
      </c>
    </row>
    <row r="147" spans="1:8" ht="18.75">
      <c r="A147" s="328">
        <v>129</v>
      </c>
      <c r="B147" s="67" t="s">
        <v>53</v>
      </c>
      <c r="C147" s="354"/>
      <c r="D147" s="354"/>
      <c r="E147" s="332">
        <v>100</v>
      </c>
      <c r="F147" s="332">
        <v>100</v>
      </c>
      <c r="G147" s="332" t="s">
        <v>211</v>
      </c>
      <c r="H147" s="332">
        <v>20</v>
      </c>
    </row>
    <row r="148" spans="1:8" ht="18.75">
      <c r="A148" s="328">
        <v>130</v>
      </c>
      <c r="B148" s="67" t="s">
        <v>54</v>
      </c>
      <c r="C148" s="354"/>
      <c r="D148" s="354"/>
      <c r="E148" s="332">
        <v>100</v>
      </c>
      <c r="F148" s="332">
        <v>100</v>
      </c>
      <c r="G148" s="332" t="s">
        <v>211</v>
      </c>
      <c r="H148" s="332">
        <v>20</v>
      </c>
    </row>
    <row r="149" spans="1:8" ht="18.75">
      <c r="A149" s="328">
        <v>131</v>
      </c>
      <c r="B149" s="67" t="s">
        <v>55</v>
      </c>
      <c r="C149" s="354"/>
      <c r="D149" s="354"/>
      <c r="E149" s="332">
        <v>100</v>
      </c>
      <c r="F149" s="332">
        <v>100</v>
      </c>
      <c r="G149" s="332" t="s">
        <v>211</v>
      </c>
      <c r="H149" s="332">
        <v>20</v>
      </c>
    </row>
    <row r="150" spans="1:8" ht="18.75">
      <c r="A150" s="328">
        <v>132</v>
      </c>
      <c r="B150" s="67" t="s">
        <v>56</v>
      </c>
      <c r="C150" s="354"/>
      <c r="D150" s="354"/>
      <c r="E150" s="332">
        <v>100</v>
      </c>
      <c r="F150" s="332">
        <v>100</v>
      </c>
      <c r="G150" s="332" t="s">
        <v>211</v>
      </c>
      <c r="H150" s="332">
        <v>20</v>
      </c>
    </row>
    <row r="151" spans="1:8" ht="18.75">
      <c r="A151" s="328">
        <v>133</v>
      </c>
      <c r="B151" s="67" t="s">
        <v>57</v>
      </c>
      <c r="C151" s="354"/>
      <c r="D151" s="354"/>
      <c r="E151" s="332">
        <v>100</v>
      </c>
      <c r="F151" s="332">
        <v>100</v>
      </c>
      <c r="G151" s="332" t="s">
        <v>211</v>
      </c>
      <c r="H151" s="332">
        <v>20</v>
      </c>
    </row>
    <row r="152" spans="1:8" ht="18.75">
      <c r="A152" s="328"/>
      <c r="B152" s="56" t="s">
        <v>575</v>
      </c>
      <c r="C152" s="354"/>
      <c r="D152" s="354"/>
      <c r="E152" s="332"/>
      <c r="F152" s="332"/>
      <c r="G152" s="332"/>
      <c r="H152" s="332"/>
    </row>
    <row r="153" spans="1:8" ht="18.75">
      <c r="A153" s="328">
        <v>134</v>
      </c>
      <c r="B153" s="67" t="s">
        <v>43</v>
      </c>
      <c r="C153" s="354"/>
      <c r="D153" s="354"/>
      <c r="E153" s="332">
        <v>100</v>
      </c>
      <c r="F153" s="332">
        <v>100</v>
      </c>
      <c r="G153" s="332" t="s">
        <v>211</v>
      </c>
      <c r="H153" s="332">
        <v>20</v>
      </c>
    </row>
    <row r="154" spans="1:8" ht="18.75">
      <c r="A154" s="328">
        <v>135</v>
      </c>
      <c r="B154" s="67" t="s">
        <v>44</v>
      </c>
      <c r="C154" s="354"/>
      <c r="D154" s="354"/>
      <c r="E154" s="332">
        <v>100</v>
      </c>
      <c r="F154" s="332">
        <v>100</v>
      </c>
      <c r="G154" s="332" t="s">
        <v>211</v>
      </c>
      <c r="H154" s="332">
        <v>20</v>
      </c>
    </row>
    <row r="155" spans="1:8" ht="18.75">
      <c r="A155" s="328">
        <v>136</v>
      </c>
      <c r="B155" s="67" t="s">
        <v>45</v>
      </c>
      <c r="C155" s="354"/>
      <c r="D155" s="354"/>
      <c r="E155" s="332">
        <v>100</v>
      </c>
      <c r="F155" s="332">
        <v>100</v>
      </c>
      <c r="G155" s="332" t="s">
        <v>211</v>
      </c>
      <c r="H155" s="332">
        <v>20</v>
      </c>
    </row>
    <row r="156" spans="1:8" ht="18.75">
      <c r="A156" s="328">
        <v>137</v>
      </c>
      <c r="B156" s="67" t="s">
        <v>46</v>
      </c>
      <c r="C156" s="354"/>
      <c r="D156" s="354"/>
      <c r="E156" s="332">
        <v>100</v>
      </c>
      <c r="F156" s="332">
        <v>100</v>
      </c>
      <c r="G156" s="332" t="s">
        <v>211</v>
      </c>
      <c r="H156" s="332">
        <v>20</v>
      </c>
    </row>
    <row r="157" spans="1:8" ht="18.75">
      <c r="A157" s="328">
        <v>138</v>
      </c>
      <c r="B157" s="67" t="s">
        <v>47</v>
      </c>
      <c r="C157" s="354"/>
      <c r="D157" s="354"/>
      <c r="E157" s="332">
        <v>100</v>
      </c>
      <c r="F157" s="332">
        <v>100</v>
      </c>
      <c r="G157" s="332" t="s">
        <v>211</v>
      </c>
      <c r="H157" s="332">
        <v>20</v>
      </c>
    </row>
    <row r="158" spans="1:8" ht="18.75">
      <c r="A158" s="328">
        <v>139</v>
      </c>
      <c r="B158" s="67" t="s">
        <v>48</v>
      </c>
      <c r="C158" s="354"/>
      <c r="D158" s="354"/>
      <c r="E158" s="332">
        <v>100</v>
      </c>
      <c r="F158" s="332">
        <v>100</v>
      </c>
      <c r="G158" s="332" t="s">
        <v>211</v>
      </c>
      <c r="H158" s="332">
        <v>20</v>
      </c>
    </row>
    <row r="159" spans="1:8" ht="18.75">
      <c r="A159" s="328">
        <v>140</v>
      </c>
      <c r="B159" s="67" t="s">
        <v>49</v>
      </c>
      <c r="C159" s="354"/>
      <c r="D159" s="354"/>
      <c r="E159" s="332">
        <v>100</v>
      </c>
      <c r="F159" s="332">
        <v>100</v>
      </c>
      <c r="G159" s="332" t="s">
        <v>211</v>
      </c>
      <c r="H159" s="332">
        <v>20</v>
      </c>
    </row>
    <row r="160" spans="1:8" ht="18.75">
      <c r="A160" s="328">
        <v>141</v>
      </c>
      <c r="B160" s="67" t="s">
        <v>50</v>
      </c>
      <c r="C160" s="354"/>
      <c r="D160" s="354"/>
      <c r="E160" s="332">
        <v>100</v>
      </c>
      <c r="F160" s="332">
        <v>100</v>
      </c>
      <c r="G160" s="332" t="s">
        <v>211</v>
      </c>
      <c r="H160" s="332">
        <v>20</v>
      </c>
    </row>
    <row r="161" spans="1:8" ht="18.75">
      <c r="A161" s="328">
        <v>142</v>
      </c>
      <c r="B161" s="67" t="s">
        <v>51</v>
      </c>
      <c r="C161" s="354"/>
      <c r="D161" s="354"/>
      <c r="E161" s="332">
        <v>100</v>
      </c>
      <c r="F161" s="332">
        <v>100</v>
      </c>
      <c r="G161" s="332" t="s">
        <v>211</v>
      </c>
      <c r="H161" s="332">
        <v>20</v>
      </c>
    </row>
    <row r="162" spans="1:8" ht="18.75">
      <c r="A162" s="328">
        <v>143</v>
      </c>
      <c r="B162" s="67" t="s">
        <v>52</v>
      </c>
      <c r="C162" s="354"/>
      <c r="D162" s="354"/>
      <c r="E162" s="332">
        <v>100</v>
      </c>
      <c r="F162" s="332">
        <v>100</v>
      </c>
      <c r="G162" s="332" t="s">
        <v>211</v>
      </c>
      <c r="H162" s="332">
        <v>20</v>
      </c>
    </row>
    <row r="163" spans="1:8" ht="18.75">
      <c r="A163" s="328">
        <v>144</v>
      </c>
      <c r="B163" s="67" t="s">
        <v>53</v>
      </c>
      <c r="C163" s="354"/>
      <c r="D163" s="354"/>
      <c r="E163" s="332">
        <v>100</v>
      </c>
      <c r="F163" s="332">
        <v>100</v>
      </c>
      <c r="G163" s="332" t="s">
        <v>211</v>
      </c>
      <c r="H163" s="332">
        <v>20</v>
      </c>
    </row>
    <row r="164" spans="1:8" ht="18.75">
      <c r="A164" s="328">
        <v>145</v>
      </c>
      <c r="B164" s="67" t="s">
        <v>54</v>
      </c>
      <c r="C164" s="354"/>
      <c r="D164" s="354"/>
      <c r="E164" s="332">
        <v>100</v>
      </c>
      <c r="F164" s="332">
        <v>100</v>
      </c>
      <c r="G164" s="332" t="s">
        <v>211</v>
      </c>
      <c r="H164" s="332">
        <v>20</v>
      </c>
    </row>
    <row r="165" spans="1:8" ht="18.75">
      <c r="A165" s="328">
        <v>146</v>
      </c>
      <c r="B165" s="67" t="s">
        <v>55</v>
      </c>
      <c r="C165" s="354"/>
      <c r="D165" s="354"/>
      <c r="E165" s="332">
        <v>100</v>
      </c>
      <c r="F165" s="332">
        <v>100</v>
      </c>
      <c r="G165" s="332" t="s">
        <v>211</v>
      </c>
      <c r="H165" s="332">
        <v>20</v>
      </c>
    </row>
    <row r="166" spans="1:8" ht="18.75">
      <c r="A166" s="328">
        <v>147</v>
      </c>
      <c r="B166" s="67" t="s">
        <v>56</v>
      </c>
      <c r="C166" s="354"/>
      <c r="D166" s="354"/>
      <c r="E166" s="332">
        <v>100</v>
      </c>
      <c r="F166" s="332">
        <v>100</v>
      </c>
      <c r="G166" s="332" t="s">
        <v>211</v>
      </c>
      <c r="H166" s="332">
        <v>20</v>
      </c>
    </row>
    <row r="167" spans="1:8" ht="18.75">
      <c r="A167" s="328">
        <v>148</v>
      </c>
      <c r="B167" s="67" t="s">
        <v>57</v>
      </c>
      <c r="C167" s="354"/>
      <c r="D167" s="354"/>
      <c r="E167" s="332">
        <v>100</v>
      </c>
      <c r="F167" s="332">
        <v>100</v>
      </c>
      <c r="G167" s="332" t="s">
        <v>211</v>
      </c>
      <c r="H167" s="332">
        <v>20</v>
      </c>
    </row>
    <row r="168" spans="1:8" ht="18.75">
      <c r="A168" s="328">
        <v>149</v>
      </c>
      <c r="B168" s="67" t="s">
        <v>58</v>
      </c>
      <c r="C168" s="354"/>
      <c r="D168" s="354"/>
      <c r="E168" s="332">
        <v>100</v>
      </c>
      <c r="F168" s="332">
        <v>100</v>
      </c>
      <c r="G168" s="332" t="s">
        <v>211</v>
      </c>
      <c r="H168" s="332">
        <v>20</v>
      </c>
    </row>
    <row r="169" spans="1:8" ht="18.75">
      <c r="A169" s="328"/>
      <c r="B169" s="56" t="s">
        <v>576</v>
      </c>
      <c r="C169" s="354"/>
      <c r="D169" s="354"/>
      <c r="E169" s="332"/>
      <c r="F169" s="332"/>
      <c r="G169" s="332"/>
      <c r="H169" s="332"/>
    </row>
    <row r="170" spans="1:8" ht="18.75">
      <c r="A170" s="328">
        <v>150</v>
      </c>
      <c r="B170" s="67" t="s">
        <v>82</v>
      </c>
      <c r="C170" s="354"/>
      <c r="D170" s="354"/>
      <c r="E170" s="332">
        <v>100</v>
      </c>
      <c r="F170" s="332">
        <v>100</v>
      </c>
      <c r="G170" s="332" t="s">
        <v>211</v>
      </c>
      <c r="H170" s="332">
        <v>20</v>
      </c>
    </row>
    <row r="171" spans="1:8" ht="18.75">
      <c r="A171" s="328">
        <v>151</v>
      </c>
      <c r="B171" s="67" t="s">
        <v>83</v>
      </c>
      <c r="C171" s="354"/>
      <c r="D171" s="354"/>
      <c r="E171" s="332">
        <v>100</v>
      </c>
      <c r="F171" s="332">
        <v>100</v>
      </c>
      <c r="G171" s="332" t="s">
        <v>211</v>
      </c>
      <c r="H171" s="332">
        <v>20</v>
      </c>
    </row>
    <row r="172" spans="1:8" ht="18.75">
      <c r="A172" s="328">
        <v>152</v>
      </c>
      <c r="B172" s="67" t="s">
        <v>84</v>
      </c>
      <c r="C172" s="354"/>
      <c r="D172" s="354"/>
      <c r="E172" s="332">
        <v>100</v>
      </c>
      <c r="F172" s="332">
        <v>100</v>
      </c>
      <c r="G172" s="332" t="s">
        <v>211</v>
      </c>
      <c r="H172" s="332">
        <v>20</v>
      </c>
    </row>
    <row r="173" spans="1:8" ht="18.75">
      <c r="A173" s="328">
        <v>153</v>
      </c>
      <c r="B173" s="67" t="s">
        <v>85</v>
      </c>
      <c r="C173" s="354"/>
      <c r="D173" s="354"/>
      <c r="E173" s="332">
        <v>100</v>
      </c>
      <c r="F173" s="332">
        <v>100</v>
      </c>
      <c r="G173" s="332" t="s">
        <v>211</v>
      </c>
      <c r="H173" s="332">
        <v>20</v>
      </c>
    </row>
    <row r="174" spans="1:8" ht="18.75">
      <c r="A174" s="328">
        <v>154</v>
      </c>
      <c r="B174" s="67" t="s">
        <v>86</v>
      </c>
      <c r="C174" s="354"/>
      <c r="D174" s="354"/>
      <c r="E174" s="332">
        <v>100</v>
      </c>
      <c r="F174" s="332">
        <v>100</v>
      </c>
      <c r="G174" s="332" t="s">
        <v>211</v>
      </c>
      <c r="H174" s="332">
        <v>20</v>
      </c>
    </row>
    <row r="175" spans="1:8" ht="18.75">
      <c r="A175" s="328">
        <v>155</v>
      </c>
      <c r="B175" s="67" t="s">
        <v>87</v>
      </c>
      <c r="C175" s="354"/>
      <c r="D175" s="354"/>
      <c r="E175" s="332">
        <v>100</v>
      </c>
      <c r="F175" s="332">
        <v>100</v>
      </c>
      <c r="G175" s="332" t="s">
        <v>211</v>
      </c>
      <c r="H175" s="332">
        <v>20</v>
      </c>
    </row>
    <row r="176" spans="1:8" ht="18.75">
      <c r="A176" s="328">
        <v>156</v>
      </c>
      <c r="B176" s="67" t="s">
        <v>88</v>
      </c>
      <c r="C176" s="354"/>
      <c r="D176" s="354"/>
      <c r="E176" s="332">
        <v>100</v>
      </c>
      <c r="F176" s="332">
        <v>100</v>
      </c>
      <c r="G176" s="332" t="s">
        <v>211</v>
      </c>
      <c r="H176" s="332">
        <v>20</v>
      </c>
    </row>
    <row r="177" spans="1:8" ht="18.75">
      <c r="A177" s="328">
        <v>157</v>
      </c>
      <c r="B177" s="67" t="s">
        <v>89</v>
      </c>
      <c r="C177" s="354"/>
      <c r="D177" s="354"/>
      <c r="E177" s="332">
        <v>100</v>
      </c>
      <c r="F177" s="332">
        <v>100</v>
      </c>
      <c r="G177" s="332" t="s">
        <v>211</v>
      </c>
      <c r="H177" s="332">
        <v>20</v>
      </c>
    </row>
    <row r="178" spans="1:8" ht="18.75">
      <c r="A178" s="328">
        <v>158</v>
      </c>
      <c r="B178" s="67" t="s">
        <v>90</v>
      </c>
      <c r="C178" s="354"/>
      <c r="D178" s="354"/>
      <c r="E178" s="332">
        <v>100</v>
      </c>
      <c r="F178" s="332">
        <v>100</v>
      </c>
      <c r="G178" s="332" t="s">
        <v>211</v>
      </c>
      <c r="H178" s="332">
        <v>20</v>
      </c>
    </row>
    <row r="179" spans="1:8" ht="18.75">
      <c r="A179" s="328">
        <v>159</v>
      </c>
      <c r="B179" s="67" t="s">
        <v>91</v>
      </c>
      <c r="C179" s="354"/>
      <c r="D179" s="354"/>
      <c r="E179" s="332">
        <v>100</v>
      </c>
      <c r="F179" s="332">
        <v>100</v>
      </c>
      <c r="G179" s="332" t="s">
        <v>211</v>
      </c>
      <c r="H179" s="332">
        <v>20</v>
      </c>
    </row>
    <row r="180" spans="1:8" ht="18.75">
      <c r="A180" s="328">
        <v>160</v>
      </c>
      <c r="B180" s="67" t="s">
        <v>92</v>
      </c>
      <c r="C180" s="354"/>
      <c r="D180" s="354"/>
      <c r="E180" s="332">
        <v>100</v>
      </c>
      <c r="F180" s="332">
        <v>100</v>
      </c>
      <c r="G180" s="332" t="s">
        <v>211</v>
      </c>
      <c r="H180" s="332">
        <v>20</v>
      </c>
    </row>
    <row r="181" spans="1:8" ht="18.75">
      <c r="A181" s="328"/>
      <c r="B181" s="56" t="s">
        <v>578</v>
      </c>
      <c r="C181" s="354"/>
      <c r="D181" s="354"/>
      <c r="E181" s="332"/>
      <c r="F181" s="332"/>
      <c r="G181" s="332"/>
      <c r="H181" s="332"/>
    </row>
    <row r="182" spans="1:8" ht="18.75">
      <c r="A182" s="328">
        <v>161</v>
      </c>
      <c r="B182" s="67" t="s">
        <v>43</v>
      </c>
      <c r="C182" s="354"/>
      <c r="D182" s="354"/>
      <c r="E182" s="332">
        <v>100</v>
      </c>
      <c r="F182" s="332">
        <v>100</v>
      </c>
      <c r="G182" s="332" t="s">
        <v>211</v>
      </c>
      <c r="H182" s="332">
        <v>20</v>
      </c>
    </row>
    <row r="183" spans="1:8" ht="18.75">
      <c r="A183" s="328">
        <v>162</v>
      </c>
      <c r="B183" s="67" t="s">
        <v>45</v>
      </c>
      <c r="C183" s="354"/>
      <c r="D183" s="354"/>
      <c r="E183" s="332">
        <v>100</v>
      </c>
      <c r="F183" s="332">
        <v>100</v>
      </c>
      <c r="G183" s="332" t="s">
        <v>211</v>
      </c>
      <c r="H183" s="332">
        <v>20</v>
      </c>
    </row>
    <row r="184" spans="1:8" ht="18.75">
      <c r="A184" s="328">
        <v>163</v>
      </c>
      <c r="B184" s="67" t="s">
        <v>46</v>
      </c>
      <c r="C184" s="354"/>
      <c r="D184" s="354"/>
      <c r="E184" s="332">
        <v>100</v>
      </c>
      <c r="F184" s="332">
        <v>100</v>
      </c>
      <c r="G184" s="332" t="s">
        <v>211</v>
      </c>
      <c r="H184" s="332">
        <v>20</v>
      </c>
    </row>
    <row r="185" spans="1:8" ht="18.75">
      <c r="A185" s="328">
        <v>164</v>
      </c>
      <c r="B185" s="67" t="s">
        <v>47</v>
      </c>
      <c r="C185" s="354"/>
      <c r="D185" s="354"/>
      <c r="E185" s="332">
        <v>100</v>
      </c>
      <c r="F185" s="332">
        <v>100</v>
      </c>
      <c r="G185" s="332" t="s">
        <v>211</v>
      </c>
      <c r="H185" s="332">
        <v>20</v>
      </c>
    </row>
    <row r="186" spans="1:8" ht="18.75">
      <c r="A186" s="328">
        <v>165</v>
      </c>
      <c r="B186" s="67" t="s">
        <v>48</v>
      </c>
      <c r="C186" s="354"/>
      <c r="D186" s="354"/>
      <c r="E186" s="332">
        <v>100</v>
      </c>
      <c r="F186" s="332">
        <v>100</v>
      </c>
      <c r="G186" s="332" t="s">
        <v>211</v>
      </c>
      <c r="H186" s="332">
        <v>20</v>
      </c>
    </row>
    <row r="187" spans="1:8" ht="18.75">
      <c r="A187" s="328">
        <v>166</v>
      </c>
      <c r="B187" s="67" t="s">
        <v>49</v>
      </c>
      <c r="C187" s="354"/>
      <c r="D187" s="354"/>
      <c r="E187" s="332">
        <v>100</v>
      </c>
      <c r="F187" s="332">
        <v>100</v>
      </c>
      <c r="G187" s="332" t="s">
        <v>211</v>
      </c>
      <c r="H187" s="332">
        <v>20</v>
      </c>
    </row>
    <row r="188" spans="1:8" ht="18.75">
      <c r="A188" s="328">
        <v>167</v>
      </c>
      <c r="B188" s="67" t="s">
        <v>50</v>
      </c>
      <c r="C188" s="354"/>
      <c r="D188" s="354"/>
      <c r="E188" s="332">
        <v>100</v>
      </c>
      <c r="F188" s="332">
        <v>100</v>
      </c>
      <c r="G188" s="332" t="s">
        <v>211</v>
      </c>
      <c r="H188" s="332">
        <v>20</v>
      </c>
    </row>
    <row r="189" spans="1:8" ht="18.75">
      <c r="A189" s="328">
        <v>168</v>
      </c>
      <c r="B189" s="67" t="s">
        <v>51</v>
      </c>
      <c r="C189" s="354"/>
      <c r="D189" s="354"/>
      <c r="E189" s="332">
        <v>100</v>
      </c>
      <c r="F189" s="332">
        <v>100</v>
      </c>
      <c r="G189" s="332" t="s">
        <v>211</v>
      </c>
      <c r="H189" s="332">
        <v>20</v>
      </c>
    </row>
    <row r="190" spans="1:8" ht="18.75">
      <c r="A190" s="328">
        <v>169</v>
      </c>
      <c r="B190" s="67" t="s">
        <v>52</v>
      </c>
      <c r="C190" s="354"/>
      <c r="D190" s="354"/>
      <c r="E190" s="332">
        <v>100</v>
      </c>
      <c r="F190" s="332">
        <v>100</v>
      </c>
      <c r="G190" s="332" t="s">
        <v>211</v>
      </c>
      <c r="H190" s="332">
        <v>20</v>
      </c>
    </row>
    <row r="191" spans="1:8" ht="18.75">
      <c r="A191" s="328">
        <v>170</v>
      </c>
      <c r="B191" s="67" t="s">
        <v>53</v>
      </c>
      <c r="C191" s="354"/>
      <c r="D191" s="354"/>
      <c r="E191" s="332">
        <v>100</v>
      </c>
      <c r="F191" s="332">
        <v>100</v>
      </c>
      <c r="G191" s="332" t="s">
        <v>211</v>
      </c>
      <c r="H191" s="332">
        <v>20</v>
      </c>
    </row>
    <row r="192" spans="1:8" ht="18.75">
      <c r="A192" s="328">
        <v>171</v>
      </c>
      <c r="B192" s="67" t="s">
        <v>54</v>
      </c>
      <c r="C192" s="354"/>
      <c r="D192" s="354"/>
      <c r="E192" s="332">
        <v>100</v>
      </c>
      <c r="F192" s="332">
        <v>100</v>
      </c>
      <c r="G192" s="332" t="s">
        <v>211</v>
      </c>
      <c r="H192" s="332">
        <v>20</v>
      </c>
    </row>
    <row r="193" spans="1:8" ht="18.75">
      <c r="A193" s="328">
        <v>172</v>
      </c>
      <c r="B193" s="67" t="s">
        <v>55</v>
      </c>
      <c r="C193" s="354"/>
      <c r="D193" s="354"/>
      <c r="E193" s="332">
        <v>100</v>
      </c>
      <c r="F193" s="332">
        <v>100</v>
      </c>
      <c r="G193" s="332" t="s">
        <v>211</v>
      </c>
      <c r="H193" s="332">
        <v>20</v>
      </c>
    </row>
    <row r="194" spans="1:8" ht="18.75">
      <c r="A194" s="328">
        <v>173</v>
      </c>
      <c r="B194" s="67" t="s">
        <v>56</v>
      </c>
      <c r="C194" s="354"/>
      <c r="D194" s="354"/>
      <c r="E194" s="332">
        <v>100</v>
      </c>
      <c r="F194" s="332">
        <v>100</v>
      </c>
      <c r="G194" s="332" t="s">
        <v>211</v>
      </c>
      <c r="H194" s="332">
        <v>20</v>
      </c>
    </row>
    <row r="195" spans="1:8" ht="18.75">
      <c r="A195" s="328">
        <v>174</v>
      </c>
      <c r="B195" s="67" t="s">
        <v>57</v>
      </c>
      <c r="C195" s="354"/>
      <c r="D195" s="354"/>
      <c r="E195" s="332">
        <v>100</v>
      </c>
      <c r="F195" s="332">
        <v>100</v>
      </c>
      <c r="G195" s="332" t="s">
        <v>211</v>
      </c>
      <c r="H195" s="332">
        <v>20</v>
      </c>
    </row>
    <row r="196" spans="1:8" ht="18.75">
      <c r="A196" s="328">
        <v>175</v>
      </c>
      <c r="B196" s="67" t="s">
        <v>58</v>
      </c>
      <c r="C196" s="354"/>
      <c r="D196" s="354"/>
      <c r="E196" s="332">
        <v>100</v>
      </c>
      <c r="F196" s="332">
        <v>100</v>
      </c>
      <c r="G196" s="332" t="s">
        <v>211</v>
      </c>
      <c r="H196" s="332">
        <v>20</v>
      </c>
    </row>
    <row r="197" spans="1:8" ht="18.75">
      <c r="A197" s="328">
        <v>176</v>
      </c>
      <c r="B197" s="67" t="s">
        <v>93</v>
      </c>
      <c r="C197" s="354"/>
      <c r="D197" s="354"/>
      <c r="E197" s="332">
        <v>100</v>
      </c>
      <c r="F197" s="332">
        <v>100</v>
      </c>
      <c r="G197" s="332" t="s">
        <v>211</v>
      </c>
      <c r="H197" s="332">
        <v>20</v>
      </c>
    </row>
    <row r="198" spans="1:8" ht="18.75">
      <c r="A198" s="328"/>
      <c r="B198" s="56" t="s">
        <v>580</v>
      </c>
      <c r="C198" s="354"/>
      <c r="D198" s="354"/>
      <c r="E198" s="332"/>
      <c r="F198" s="332"/>
      <c r="G198" s="332"/>
      <c r="H198" s="332"/>
    </row>
    <row r="199" spans="1:8" ht="18.75">
      <c r="A199" s="328">
        <v>177</v>
      </c>
      <c r="B199" s="67" t="s">
        <v>43</v>
      </c>
      <c r="C199" s="354"/>
      <c r="D199" s="354"/>
      <c r="E199" s="332">
        <v>100</v>
      </c>
      <c r="F199" s="332">
        <v>100</v>
      </c>
      <c r="G199" s="332" t="s">
        <v>211</v>
      </c>
      <c r="H199" s="332">
        <v>20</v>
      </c>
    </row>
    <row r="200" spans="1:8" ht="18.75">
      <c r="A200" s="328">
        <v>178</v>
      </c>
      <c r="B200" s="67" t="s">
        <v>44</v>
      </c>
      <c r="C200" s="354"/>
      <c r="D200" s="354"/>
      <c r="E200" s="332">
        <v>100</v>
      </c>
      <c r="F200" s="332">
        <v>100</v>
      </c>
      <c r="G200" s="332" t="s">
        <v>211</v>
      </c>
      <c r="H200" s="332">
        <v>20</v>
      </c>
    </row>
    <row r="201" spans="1:8" ht="18.75">
      <c r="A201" s="328">
        <v>179</v>
      </c>
      <c r="B201" s="67" t="s">
        <v>45</v>
      </c>
      <c r="C201" s="354"/>
      <c r="D201" s="354"/>
      <c r="E201" s="332">
        <v>100</v>
      </c>
      <c r="F201" s="332">
        <v>100</v>
      </c>
      <c r="G201" s="332" t="s">
        <v>211</v>
      </c>
      <c r="H201" s="332">
        <v>20</v>
      </c>
    </row>
    <row r="202" spans="1:8" ht="18.75">
      <c r="A202" s="328">
        <v>180</v>
      </c>
      <c r="B202" s="67" t="s">
        <v>46</v>
      </c>
      <c r="C202" s="354"/>
      <c r="D202" s="354"/>
      <c r="E202" s="332">
        <v>100</v>
      </c>
      <c r="F202" s="332">
        <v>100</v>
      </c>
      <c r="G202" s="332" t="s">
        <v>211</v>
      </c>
      <c r="H202" s="332">
        <v>20</v>
      </c>
    </row>
    <row r="203" spans="1:8" ht="18.75">
      <c r="A203" s="328">
        <v>181</v>
      </c>
      <c r="B203" s="67" t="s">
        <v>47</v>
      </c>
      <c r="C203" s="354"/>
      <c r="D203" s="354"/>
      <c r="E203" s="332">
        <v>100</v>
      </c>
      <c r="F203" s="332">
        <v>100</v>
      </c>
      <c r="G203" s="332" t="s">
        <v>211</v>
      </c>
      <c r="H203" s="332">
        <v>20</v>
      </c>
    </row>
    <row r="204" spans="1:8" ht="18.75">
      <c r="A204" s="328">
        <v>182</v>
      </c>
      <c r="B204" s="67" t="s">
        <v>48</v>
      </c>
      <c r="C204" s="354"/>
      <c r="D204" s="354"/>
      <c r="E204" s="332">
        <v>100</v>
      </c>
      <c r="F204" s="332">
        <v>100</v>
      </c>
      <c r="G204" s="332" t="s">
        <v>211</v>
      </c>
      <c r="H204" s="332">
        <v>20</v>
      </c>
    </row>
    <row r="205" spans="1:8" ht="18.75">
      <c r="A205" s="328">
        <v>183</v>
      </c>
      <c r="B205" s="67" t="s">
        <v>49</v>
      </c>
      <c r="C205" s="354"/>
      <c r="D205" s="354"/>
      <c r="E205" s="332">
        <v>100</v>
      </c>
      <c r="F205" s="332">
        <v>100</v>
      </c>
      <c r="G205" s="332" t="s">
        <v>211</v>
      </c>
      <c r="H205" s="332">
        <v>20</v>
      </c>
    </row>
    <row r="206" spans="1:8" ht="18.75">
      <c r="A206" s="328">
        <v>184</v>
      </c>
      <c r="B206" s="67" t="s">
        <v>50</v>
      </c>
      <c r="C206" s="354"/>
      <c r="D206" s="354"/>
      <c r="E206" s="332">
        <v>100</v>
      </c>
      <c r="F206" s="332">
        <v>100</v>
      </c>
      <c r="G206" s="332" t="s">
        <v>211</v>
      </c>
      <c r="H206" s="332">
        <v>20</v>
      </c>
    </row>
    <row r="207" spans="1:8" ht="18.75">
      <c r="A207" s="328">
        <v>185</v>
      </c>
      <c r="B207" s="67" t="s">
        <v>51</v>
      </c>
      <c r="C207" s="354"/>
      <c r="D207" s="354"/>
      <c r="E207" s="332">
        <v>100</v>
      </c>
      <c r="F207" s="332">
        <v>100</v>
      </c>
      <c r="G207" s="332" t="s">
        <v>211</v>
      </c>
      <c r="H207" s="332">
        <v>20</v>
      </c>
    </row>
    <row r="208" spans="1:8" ht="18.75">
      <c r="A208" s="328">
        <v>186</v>
      </c>
      <c r="B208" s="67" t="s">
        <v>52</v>
      </c>
      <c r="C208" s="354"/>
      <c r="D208" s="354"/>
      <c r="E208" s="332">
        <v>100</v>
      </c>
      <c r="F208" s="332">
        <v>100</v>
      </c>
      <c r="G208" s="332" t="s">
        <v>211</v>
      </c>
      <c r="H208" s="332">
        <v>20</v>
      </c>
    </row>
    <row r="209" spans="1:8" ht="18.75">
      <c r="A209" s="328">
        <v>187</v>
      </c>
      <c r="B209" s="67" t="s">
        <v>53</v>
      </c>
      <c r="C209" s="354"/>
      <c r="D209" s="354"/>
      <c r="E209" s="332">
        <v>100</v>
      </c>
      <c r="F209" s="332">
        <v>100</v>
      </c>
      <c r="G209" s="332" t="s">
        <v>211</v>
      </c>
      <c r="H209" s="332">
        <v>20</v>
      </c>
    </row>
    <row r="210" spans="1:8" ht="18.75">
      <c r="A210" s="328">
        <v>188</v>
      </c>
      <c r="B210" s="67" t="s">
        <v>54</v>
      </c>
      <c r="C210" s="354"/>
      <c r="D210" s="354"/>
      <c r="E210" s="332">
        <v>100</v>
      </c>
      <c r="F210" s="332">
        <v>100</v>
      </c>
      <c r="G210" s="332" t="s">
        <v>211</v>
      </c>
      <c r="H210" s="332">
        <v>20</v>
      </c>
    </row>
    <row r="211" spans="1:8" ht="18.75">
      <c r="A211" s="328">
        <v>189</v>
      </c>
      <c r="B211" s="67" t="s">
        <v>55</v>
      </c>
      <c r="C211" s="354"/>
      <c r="D211" s="354"/>
      <c r="E211" s="332">
        <v>100</v>
      </c>
      <c r="F211" s="332">
        <v>100</v>
      </c>
      <c r="G211" s="332" t="s">
        <v>211</v>
      </c>
      <c r="H211" s="332">
        <v>20</v>
      </c>
    </row>
    <row r="212" spans="1:8" ht="18.75">
      <c r="A212" s="328">
        <v>190</v>
      </c>
      <c r="B212" s="67" t="s">
        <v>56</v>
      </c>
      <c r="C212" s="354"/>
      <c r="D212" s="354"/>
      <c r="E212" s="332">
        <v>100</v>
      </c>
      <c r="F212" s="332">
        <v>100</v>
      </c>
      <c r="G212" s="332" t="s">
        <v>211</v>
      </c>
      <c r="H212" s="332">
        <v>20</v>
      </c>
    </row>
    <row r="213" spans="1:8" ht="18.75">
      <c r="A213" s="328">
        <v>191</v>
      </c>
      <c r="B213" s="67" t="s">
        <v>57</v>
      </c>
      <c r="C213" s="354"/>
      <c r="D213" s="354"/>
      <c r="E213" s="332">
        <v>100</v>
      </c>
      <c r="F213" s="332">
        <v>100</v>
      </c>
      <c r="G213" s="332" t="s">
        <v>211</v>
      </c>
      <c r="H213" s="332">
        <v>20</v>
      </c>
    </row>
    <row r="214" spans="1:8" ht="18.75">
      <c r="A214" s="328"/>
      <c r="B214" s="56" t="s">
        <v>581</v>
      </c>
      <c r="C214" s="354"/>
      <c r="D214" s="354"/>
      <c r="E214" s="332"/>
      <c r="F214" s="332"/>
      <c r="G214" s="332"/>
      <c r="H214" s="332"/>
    </row>
    <row r="215" spans="1:8" ht="18.75">
      <c r="A215" s="328">
        <v>192</v>
      </c>
      <c r="B215" s="67" t="s">
        <v>94</v>
      </c>
      <c r="C215" s="354"/>
      <c r="D215" s="354"/>
      <c r="E215" s="332">
        <v>100</v>
      </c>
      <c r="F215" s="332">
        <v>100</v>
      </c>
      <c r="G215" s="332" t="s">
        <v>211</v>
      </c>
      <c r="H215" s="332">
        <v>20</v>
      </c>
    </row>
    <row r="216" spans="1:8" ht="18.75">
      <c r="A216" s="328">
        <v>193</v>
      </c>
      <c r="B216" s="67" t="s">
        <v>95</v>
      </c>
      <c r="C216" s="354"/>
      <c r="D216" s="354"/>
      <c r="E216" s="332">
        <v>100</v>
      </c>
      <c r="F216" s="332">
        <v>100</v>
      </c>
      <c r="G216" s="332" t="s">
        <v>211</v>
      </c>
      <c r="H216" s="332">
        <v>20</v>
      </c>
    </row>
    <row r="217" spans="1:8" ht="18.75">
      <c r="A217" s="328">
        <v>194</v>
      </c>
      <c r="B217" s="67" t="s">
        <v>96</v>
      </c>
      <c r="C217" s="354"/>
      <c r="D217" s="354"/>
      <c r="E217" s="332">
        <v>100</v>
      </c>
      <c r="F217" s="332">
        <v>100</v>
      </c>
      <c r="G217" s="332" t="s">
        <v>211</v>
      </c>
      <c r="H217" s="332">
        <v>20</v>
      </c>
    </row>
    <row r="218" spans="1:8" ht="18.75">
      <c r="A218" s="328">
        <v>195</v>
      </c>
      <c r="B218" s="67" t="s">
        <v>97</v>
      </c>
      <c r="C218" s="354"/>
      <c r="D218" s="354"/>
      <c r="E218" s="332">
        <v>100</v>
      </c>
      <c r="F218" s="332">
        <v>100</v>
      </c>
      <c r="G218" s="332" t="s">
        <v>211</v>
      </c>
      <c r="H218" s="332">
        <v>20</v>
      </c>
    </row>
    <row r="219" spans="1:8" ht="18.75">
      <c r="A219" s="328">
        <v>196</v>
      </c>
      <c r="B219" s="67" t="s">
        <v>98</v>
      </c>
      <c r="C219" s="354"/>
      <c r="D219" s="354"/>
      <c r="E219" s="332">
        <v>100</v>
      </c>
      <c r="F219" s="332">
        <v>100</v>
      </c>
      <c r="G219" s="332" t="s">
        <v>211</v>
      </c>
      <c r="H219" s="332">
        <v>20</v>
      </c>
    </row>
    <row r="220" spans="1:8" ht="18.75">
      <c r="A220" s="328">
        <v>197</v>
      </c>
      <c r="B220" s="67" t="s">
        <v>99</v>
      </c>
      <c r="C220" s="354"/>
      <c r="D220" s="354"/>
      <c r="E220" s="332">
        <v>100</v>
      </c>
      <c r="F220" s="332">
        <v>100</v>
      </c>
      <c r="G220" s="332" t="s">
        <v>211</v>
      </c>
      <c r="H220" s="332">
        <v>20</v>
      </c>
    </row>
    <row r="221" spans="1:8" ht="18.75">
      <c r="A221" s="328">
        <v>198</v>
      </c>
      <c r="B221" s="67" t="s">
        <v>100</v>
      </c>
      <c r="C221" s="354"/>
      <c r="D221" s="354"/>
      <c r="E221" s="332">
        <v>100</v>
      </c>
      <c r="F221" s="332">
        <v>100</v>
      </c>
      <c r="G221" s="332" t="s">
        <v>211</v>
      </c>
      <c r="H221" s="332">
        <v>20</v>
      </c>
    </row>
    <row r="222" spans="1:8" ht="18.75">
      <c r="A222" s="328">
        <v>199</v>
      </c>
      <c r="B222" s="67" t="s">
        <v>101</v>
      </c>
      <c r="C222" s="354"/>
      <c r="D222" s="354"/>
      <c r="E222" s="332">
        <v>100</v>
      </c>
      <c r="F222" s="332">
        <v>100</v>
      </c>
      <c r="G222" s="332" t="s">
        <v>211</v>
      </c>
      <c r="H222" s="332">
        <v>20</v>
      </c>
    </row>
    <row r="223" spans="1:8" ht="18.75">
      <c r="A223" s="328">
        <v>200</v>
      </c>
      <c r="B223" s="67" t="s">
        <v>102</v>
      </c>
      <c r="C223" s="354"/>
      <c r="D223" s="354"/>
      <c r="E223" s="332">
        <v>100</v>
      </c>
      <c r="F223" s="332">
        <v>100</v>
      </c>
      <c r="G223" s="332" t="s">
        <v>211</v>
      </c>
      <c r="H223" s="332">
        <v>20</v>
      </c>
    </row>
    <row r="224" spans="1:8" ht="18.75">
      <c r="A224" s="328">
        <v>201</v>
      </c>
      <c r="B224" s="67" t="s">
        <v>103</v>
      </c>
      <c r="C224" s="354"/>
      <c r="D224" s="354"/>
      <c r="E224" s="332">
        <v>100</v>
      </c>
      <c r="F224" s="332">
        <v>100</v>
      </c>
      <c r="G224" s="332" t="s">
        <v>211</v>
      </c>
      <c r="H224" s="332">
        <v>20</v>
      </c>
    </row>
    <row r="225" spans="1:8" ht="18.75">
      <c r="A225" s="328">
        <v>202</v>
      </c>
      <c r="B225" s="67" t="s">
        <v>104</v>
      </c>
      <c r="C225" s="354"/>
      <c r="D225" s="354"/>
      <c r="E225" s="332">
        <v>100</v>
      </c>
      <c r="F225" s="332">
        <v>100</v>
      </c>
      <c r="G225" s="332" t="s">
        <v>211</v>
      </c>
      <c r="H225" s="332">
        <v>20</v>
      </c>
    </row>
    <row r="226" spans="1:8" ht="18.75">
      <c r="A226" s="328"/>
      <c r="B226" s="56" t="s">
        <v>579</v>
      </c>
      <c r="C226" s="354"/>
      <c r="D226" s="354"/>
      <c r="E226" s="332"/>
      <c r="F226" s="332"/>
      <c r="G226" s="332"/>
      <c r="H226" s="332"/>
    </row>
    <row r="227" spans="1:8" ht="18.75">
      <c r="A227" s="328">
        <v>203</v>
      </c>
      <c r="B227" s="67" t="s">
        <v>43</v>
      </c>
      <c r="C227" s="354"/>
      <c r="D227" s="354"/>
      <c r="E227" s="332">
        <v>100</v>
      </c>
      <c r="F227" s="332">
        <v>100</v>
      </c>
      <c r="G227" s="332" t="s">
        <v>211</v>
      </c>
      <c r="H227" s="332">
        <v>20</v>
      </c>
    </row>
    <row r="228" spans="1:8" ht="18.75">
      <c r="A228" s="328">
        <v>204</v>
      </c>
      <c r="B228" s="67" t="s">
        <v>44</v>
      </c>
      <c r="C228" s="354"/>
      <c r="D228" s="354"/>
      <c r="E228" s="332">
        <v>100</v>
      </c>
      <c r="F228" s="332">
        <v>100</v>
      </c>
      <c r="G228" s="332" t="s">
        <v>211</v>
      </c>
      <c r="H228" s="332">
        <v>20</v>
      </c>
    </row>
    <row r="229" spans="1:8" ht="18.75">
      <c r="A229" s="328">
        <v>205</v>
      </c>
      <c r="B229" s="67" t="s">
        <v>45</v>
      </c>
      <c r="C229" s="354"/>
      <c r="D229" s="354"/>
      <c r="E229" s="332">
        <v>100</v>
      </c>
      <c r="F229" s="332">
        <v>100</v>
      </c>
      <c r="G229" s="332" t="s">
        <v>211</v>
      </c>
      <c r="H229" s="332">
        <v>20</v>
      </c>
    </row>
    <row r="230" spans="1:8" ht="18.75">
      <c r="A230" s="328">
        <v>206</v>
      </c>
      <c r="B230" s="67" t="s">
        <v>47</v>
      </c>
      <c r="C230" s="354"/>
      <c r="D230" s="354"/>
      <c r="E230" s="332">
        <v>100</v>
      </c>
      <c r="F230" s="332">
        <v>100</v>
      </c>
      <c r="G230" s="332" t="s">
        <v>211</v>
      </c>
      <c r="H230" s="332">
        <v>20</v>
      </c>
    </row>
    <row r="231" spans="1:8" ht="18.75">
      <c r="A231" s="328">
        <v>207</v>
      </c>
      <c r="B231" s="67" t="s">
        <v>48</v>
      </c>
      <c r="C231" s="354"/>
      <c r="D231" s="354"/>
      <c r="E231" s="332">
        <v>100</v>
      </c>
      <c r="F231" s="332">
        <v>100</v>
      </c>
      <c r="G231" s="332" t="s">
        <v>211</v>
      </c>
      <c r="H231" s="332">
        <v>20</v>
      </c>
    </row>
    <row r="232" spans="1:8" ht="18.75">
      <c r="A232" s="328">
        <v>208</v>
      </c>
      <c r="B232" s="67" t="s">
        <v>49</v>
      </c>
      <c r="C232" s="354"/>
      <c r="D232" s="354"/>
      <c r="E232" s="332">
        <v>100</v>
      </c>
      <c r="F232" s="332">
        <v>100</v>
      </c>
      <c r="G232" s="332" t="s">
        <v>211</v>
      </c>
      <c r="H232" s="332">
        <v>20</v>
      </c>
    </row>
    <row r="233" spans="1:8" ht="18.75">
      <c r="A233" s="328">
        <v>209</v>
      </c>
      <c r="B233" s="67" t="s">
        <v>53</v>
      </c>
      <c r="C233" s="354"/>
      <c r="D233" s="354"/>
      <c r="E233" s="332">
        <v>100</v>
      </c>
      <c r="F233" s="332">
        <v>100</v>
      </c>
      <c r="G233" s="332" t="s">
        <v>211</v>
      </c>
      <c r="H233" s="332">
        <v>20</v>
      </c>
    </row>
    <row r="234" spans="1:8" ht="18.75">
      <c r="A234" s="328">
        <v>210</v>
      </c>
      <c r="B234" s="67" t="s">
        <v>54</v>
      </c>
      <c r="C234" s="354"/>
      <c r="D234" s="354"/>
      <c r="E234" s="332">
        <v>100</v>
      </c>
      <c r="F234" s="332">
        <v>100</v>
      </c>
      <c r="G234" s="332" t="s">
        <v>211</v>
      </c>
      <c r="H234" s="332">
        <v>20</v>
      </c>
    </row>
    <row r="235" spans="1:8" ht="18.75">
      <c r="A235" s="328">
        <v>211</v>
      </c>
      <c r="B235" s="67" t="s">
        <v>55</v>
      </c>
      <c r="C235" s="354"/>
      <c r="D235" s="354"/>
      <c r="E235" s="332">
        <v>100</v>
      </c>
      <c r="F235" s="332">
        <v>100</v>
      </c>
      <c r="G235" s="332" t="s">
        <v>211</v>
      </c>
      <c r="H235" s="332">
        <v>20</v>
      </c>
    </row>
    <row r="236" spans="1:8" ht="18.75">
      <c r="A236" s="328">
        <v>212</v>
      </c>
      <c r="B236" s="67" t="s">
        <v>56</v>
      </c>
      <c r="C236" s="354"/>
      <c r="D236" s="354"/>
      <c r="E236" s="332">
        <v>100</v>
      </c>
      <c r="F236" s="332">
        <v>100</v>
      </c>
      <c r="G236" s="332" t="s">
        <v>211</v>
      </c>
      <c r="H236" s="332">
        <v>20</v>
      </c>
    </row>
    <row r="237" spans="1:8" ht="18.75">
      <c r="A237" s="328">
        <v>213</v>
      </c>
      <c r="B237" s="67" t="s">
        <v>57</v>
      </c>
      <c r="C237" s="354"/>
      <c r="D237" s="354"/>
      <c r="E237" s="332">
        <v>100</v>
      </c>
      <c r="F237" s="332">
        <v>100</v>
      </c>
      <c r="G237" s="332" t="s">
        <v>211</v>
      </c>
      <c r="H237" s="332">
        <v>20</v>
      </c>
    </row>
    <row r="238" spans="1:8" ht="18.75">
      <c r="A238" s="328">
        <v>214</v>
      </c>
      <c r="B238" s="67" t="s">
        <v>93</v>
      </c>
      <c r="C238" s="354"/>
      <c r="D238" s="354"/>
      <c r="E238" s="332">
        <v>100</v>
      </c>
      <c r="F238" s="332">
        <v>100</v>
      </c>
      <c r="G238" s="332" t="s">
        <v>211</v>
      </c>
      <c r="H238" s="332">
        <v>20</v>
      </c>
    </row>
    <row r="239" spans="1:8" ht="18.75">
      <c r="A239" s="328">
        <v>215</v>
      </c>
      <c r="B239" s="67" t="s">
        <v>105</v>
      </c>
      <c r="C239" s="354"/>
      <c r="D239" s="354"/>
      <c r="E239" s="332">
        <v>100</v>
      </c>
      <c r="F239" s="332">
        <v>100</v>
      </c>
      <c r="G239" s="332" t="s">
        <v>211</v>
      </c>
      <c r="H239" s="332">
        <v>20</v>
      </c>
    </row>
    <row r="240" spans="1:8" ht="18.75">
      <c r="A240" s="328">
        <v>216</v>
      </c>
      <c r="B240" s="67" t="s">
        <v>106</v>
      </c>
      <c r="C240" s="354"/>
      <c r="D240" s="354"/>
      <c r="E240" s="332">
        <v>100</v>
      </c>
      <c r="F240" s="332">
        <v>100</v>
      </c>
      <c r="G240" s="332" t="s">
        <v>211</v>
      </c>
      <c r="H240" s="332">
        <v>20</v>
      </c>
    </row>
    <row r="241" spans="1:8" ht="18.75">
      <c r="A241" s="328">
        <v>217</v>
      </c>
      <c r="B241" s="67" t="s">
        <v>107</v>
      </c>
      <c r="C241" s="354"/>
      <c r="D241" s="354"/>
      <c r="E241" s="332">
        <v>100</v>
      </c>
      <c r="F241" s="332">
        <v>100</v>
      </c>
      <c r="G241" s="332" t="s">
        <v>211</v>
      </c>
      <c r="H241" s="332">
        <v>20</v>
      </c>
    </row>
    <row r="242" spans="1:8" ht="18.75">
      <c r="A242" s="328">
        <v>218</v>
      </c>
      <c r="B242" s="67" t="s">
        <v>108</v>
      </c>
      <c r="C242" s="354"/>
      <c r="D242" s="354"/>
      <c r="E242" s="332">
        <v>100</v>
      </c>
      <c r="F242" s="332">
        <v>100</v>
      </c>
      <c r="G242" s="332" t="s">
        <v>211</v>
      </c>
      <c r="H242" s="332">
        <v>20</v>
      </c>
    </row>
    <row r="243" spans="1:8" ht="18.75">
      <c r="A243" s="328">
        <v>219</v>
      </c>
      <c r="B243" s="67" t="s">
        <v>109</v>
      </c>
      <c r="C243" s="354"/>
      <c r="D243" s="354"/>
      <c r="E243" s="332">
        <v>100</v>
      </c>
      <c r="F243" s="332">
        <v>100</v>
      </c>
      <c r="G243" s="332" t="s">
        <v>211</v>
      </c>
      <c r="H243" s="332">
        <v>20</v>
      </c>
    </row>
    <row r="244" spans="1:8" ht="18.75">
      <c r="A244" s="328">
        <v>220</v>
      </c>
      <c r="B244" s="67" t="s">
        <v>110</v>
      </c>
      <c r="C244" s="354"/>
      <c r="D244" s="354"/>
      <c r="E244" s="332">
        <v>100</v>
      </c>
      <c r="F244" s="332">
        <v>100</v>
      </c>
      <c r="G244" s="332" t="s">
        <v>211</v>
      </c>
      <c r="H244" s="332">
        <v>20</v>
      </c>
    </row>
    <row r="245" spans="1:8" ht="18.75">
      <c r="A245" s="328">
        <v>221</v>
      </c>
      <c r="B245" s="67" t="s">
        <v>111</v>
      </c>
      <c r="C245" s="354"/>
      <c r="D245" s="354"/>
      <c r="E245" s="332">
        <v>100</v>
      </c>
      <c r="F245" s="332">
        <v>100</v>
      </c>
      <c r="G245" s="332" t="s">
        <v>211</v>
      </c>
      <c r="H245" s="332">
        <v>20</v>
      </c>
    </row>
    <row r="246" spans="1:8" ht="18.75">
      <c r="A246" s="328">
        <v>222</v>
      </c>
      <c r="B246" s="67" t="s">
        <v>112</v>
      </c>
      <c r="C246" s="354"/>
      <c r="D246" s="354"/>
      <c r="E246" s="332">
        <v>100</v>
      </c>
      <c r="F246" s="332">
        <v>100</v>
      </c>
      <c r="G246" s="332" t="s">
        <v>211</v>
      </c>
      <c r="H246" s="332">
        <v>20</v>
      </c>
    </row>
    <row r="247" spans="1:8" ht="18.75">
      <c r="A247" s="328"/>
      <c r="B247" s="56" t="s">
        <v>577</v>
      </c>
      <c r="C247" s="354"/>
      <c r="D247" s="354"/>
      <c r="E247" s="332"/>
      <c r="F247" s="332"/>
      <c r="G247" s="332"/>
      <c r="H247" s="332"/>
    </row>
    <row r="248" spans="1:8" ht="18.75">
      <c r="A248" s="328">
        <v>223</v>
      </c>
      <c r="B248" s="67" t="s">
        <v>43</v>
      </c>
      <c r="C248" s="354"/>
      <c r="D248" s="354"/>
      <c r="E248" s="332">
        <v>100</v>
      </c>
      <c r="F248" s="332">
        <v>100</v>
      </c>
      <c r="G248" s="332" t="s">
        <v>211</v>
      </c>
      <c r="H248" s="332">
        <v>20</v>
      </c>
    </row>
    <row r="249" spans="1:8" ht="18.75">
      <c r="A249" s="328">
        <v>224</v>
      </c>
      <c r="B249" s="67" t="s">
        <v>44</v>
      </c>
      <c r="C249" s="354"/>
      <c r="D249" s="354"/>
      <c r="E249" s="332">
        <v>100</v>
      </c>
      <c r="F249" s="332">
        <v>100</v>
      </c>
      <c r="G249" s="332" t="s">
        <v>211</v>
      </c>
      <c r="H249" s="332">
        <v>20</v>
      </c>
    </row>
    <row r="250" spans="1:8" ht="18.75">
      <c r="A250" s="328">
        <v>225</v>
      </c>
      <c r="B250" s="67" t="s">
        <v>45</v>
      </c>
      <c r="C250" s="354"/>
      <c r="D250" s="354"/>
      <c r="E250" s="332">
        <v>100</v>
      </c>
      <c r="F250" s="332">
        <v>100</v>
      </c>
      <c r="G250" s="332" t="s">
        <v>211</v>
      </c>
      <c r="H250" s="332">
        <v>20</v>
      </c>
    </row>
    <row r="251" spans="1:8" ht="18.75">
      <c r="A251" s="328">
        <v>226</v>
      </c>
      <c r="B251" s="67" t="s">
        <v>46</v>
      </c>
      <c r="C251" s="354"/>
      <c r="D251" s="354"/>
      <c r="E251" s="332">
        <v>100</v>
      </c>
      <c r="F251" s="332">
        <v>100</v>
      </c>
      <c r="G251" s="332" t="s">
        <v>211</v>
      </c>
      <c r="H251" s="332">
        <v>20</v>
      </c>
    </row>
    <row r="252" spans="1:8" ht="18.75">
      <c r="A252" s="328">
        <v>227</v>
      </c>
      <c r="B252" s="67" t="s">
        <v>47</v>
      </c>
      <c r="C252" s="354"/>
      <c r="D252" s="354"/>
      <c r="E252" s="332">
        <v>100</v>
      </c>
      <c r="F252" s="332">
        <v>100</v>
      </c>
      <c r="G252" s="332" t="s">
        <v>211</v>
      </c>
      <c r="H252" s="332">
        <v>20</v>
      </c>
    </row>
    <row r="253" spans="1:8" ht="18.75">
      <c r="A253" s="328">
        <v>228</v>
      </c>
      <c r="B253" s="67" t="s">
        <v>49</v>
      </c>
      <c r="C253" s="354"/>
      <c r="D253" s="354"/>
      <c r="E253" s="332">
        <v>100</v>
      </c>
      <c r="F253" s="332">
        <v>100</v>
      </c>
      <c r="G253" s="332" t="s">
        <v>211</v>
      </c>
      <c r="H253" s="332">
        <v>20</v>
      </c>
    </row>
    <row r="254" spans="1:8" ht="18.75">
      <c r="A254" s="328">
        <v>229</v>
      </c>
      <c r="B254" s="67" t="s">
        <v>50</v>
      </c>
      <c r="C254" s="354"/>
      <c r="D254" s="354"/>
      <c r="E254" s="332">
        <v>100</v>
      </c>
      <c r="F254" s="332">
        <v>100</v>
      </c>
      <c r="G254" s="332" t="s">
        <v>211</v>
      </c>
      <c r="H254" s="332">
        <v>20</v>
      </c>
    </row>
    <row r="255" spans="1:8" ht="18.75">
      <c r="A255" s="328">
        <v>230</v>
      </c>
      <c r="B255" s="67" t="s">
        <v>51</v>
      </c>
      <c r="C255" s="354"/>
      <c r="D255" s="354"/>
      <c r="E255" s="332">
        <v>100</v>
      </c>
      <c r="F255" s="332">
        <v>100</v>
      </c>
      <c r="G255" s="332" t="s">
        <v>211</v>
      </c>
      <c r="H255" s="332">
        <v>20</v>
      </c>
    </row>
    <row r="256" spans="1:8" ht="18.75">
      <c r="A256" s="328">
        <v>231</v>
      </c>
      <c r="B256" s="67" t="s">
        <v>52</v>
      </c>
      <c r="C256" s="354"/>
      <c r="D256" s="354"/>
      <c r="E256" s="332">
        <v>100</v>
      </c>
      <c r="F256" s="332">
        <v>100</v>
      </c>
      <c r="G256" s="332" t="s">
        <v>211</v>
      </c>
      <c r="H256" s="332">
        <v>20</v>
      </c>
    </row>
    <row r="257" spans="1:8" ht="18.75">
      <c r="A257" s="328">
        <v>232</v>
      </c>
      <c r="B257" s="67" t="s">
        <v>53</v>
      </c>
      <c r="C257" s="354"/>
      <c r="D257" s="354"/>
      <c r="E257" s="332">
        <v>100</v>
      </c>
      <c r="F257" s="332">
        <v>100</v>
      </c>
      <c r="G257" s="332" t="s">
        <v>211</v>
      </c>
      <c r="H257" s="332">
        <v>20</v>
      </c>
    </row>
    <row r="258" spans="1:8" ht="18.75">
      <c r="A258" s="328">
        <v>233</v>
      </c>
      <c r="B258" s="67" t="s">
        <v>54</v>
      </c>
      <c r="C258" s="354"/>
      <c r="D258" s="354"/>
      <c r="E258" s="332">
        <v>100</v>
      </c>
      <c r="F258" s="332">
        <v>100</v>
      </c>
      <c r="G258" s="332" t="s">
        <v>211</v>
      </c>
      <c r="H258" s="332">
        <v>20</v>
      </c>
    </row>
    <row r="259" spans="1:8" ht="18.75">
      <c r="A259" s="328">
        <v>234</v>
      </c>
      <c r="B259" s="67" t="s">
        <v>55</v>
      </c>
      <c r="C259" s="354"/>
      <c r="D259" s="354"/>
      <c r="E259" s="332">
        <v>100</v>
      </c>
      <c r="F259" s="332">
        <v>100</v>
      </c>
      <c r="G259" s="332" t="s">
        <v>211</v>
      </c>
      <c r="H259" s="332">
        <v>20</v>
      </c>
    </row>
    <row r="260" spans="1:8" ht="18.75">
      <c r="A260" s="328">
        <v>235</v>
      </c>
      <c r="B260" s="67" t="s">
        <v>56</v>
      </c>
      <c r="C260" s="354"/>
      <c r="D260" s="354"/>
      <c r="E260" s="332">
        <v>100</v>
      </c>
      <c r="F260" s="332">
        <v>100</v>
      </c>
      <c r="G260" s="332" t="s">
        <v>211</v>
      </c>
      <c r="H260" s="332">
        <v>20</v>
      </c>
    </row>
    <row r="261" spans="1:8" ht="18.75">
      <c r="A261" s="328">
        <v>236</v>
      </c>
      <c r="B261" s="67" t="s">
        <v>57</v>
      </c>
      <c r="C261" s="354"/>
      <c r="D261" s="354"/>
      <c r="E261" s="332">
        <v>100</v>
      </c>
      <c r="F261" s="332">
        <v>100</v>
      </c>
      <c r="G261" s="332" t="s">
        <v>211</v>
      </c>
      <c r="H261" s="332">
        <v>20</v>
      </c>
    </row>
    <row r="262" spans="1:8" ht="18.75">
      <c r="A262" s="328">
        <v>237</v>
      </c>
      <c r="B262" s="67" t="s">
        <v>93</v>
      </c>
      <c r="C262" s="354"/>
      <c r="D262" s="354"/>
      <c r="E262" s="332">
        <v>100</v>
      </c>
      <c r="F262" s="332">
        <v>100</v>
      </c>
      <c r="G262" s="332" t="s">
        <v>211</v>
      </c>
      <c r="H262" s="332">
        <v>20</v>
      </c>
    </row>
    <row r="263" spans="1:8" ht="18.75">
      <c r="A263" s="328"/>
      <c r="B263" s="56" t="s">
        <v>583</v>
      </c>
      <c r="C263" s="354"/>
      <c r="D263" s="354"/>
      <c r="E263" s="332"/>
      <c r="F263" s="332"/>
      <c r="G263" s="332"/>
      <c r="H263" s="332"/>
    </row>
    <row r="264" spans="1:8" ht="18.75">
      <c r="A264" s="328">
        <v>238</v>
      </c>
      <c r="B264" s="67" t="s">
        <v>113</v>
      </c>
      <c r="C264" s="354"/>
      <c r="D264" s="354"/>
      <c r="E264" s="332">
        <v>100</v>
      </c>
      <c r="F264" s="332">
        <v>100</v>
      </c>
      <c r="G264" s="332" t="s">
        <v>211</v>
      </c>
      <c r="H264" s="332">
        <v>20</v>
      </c>
    </row>
    <row r="265" spans="1:8" ht="18.75">
      <c r="A265" s="328">
        <v>239</v>
      </c>
      <c r="B265" s="67" t="s">
        <v>114</v>
      </c>
      <c r="C265" s="354"/>
      <c r="D265" s="354"/>
      <c r="E265" s="332">
        <v>100</v>
      </c>
      <c r="F265" s="332">
        <v>100</v>
      </c>
      <c r="G265" s="332" t="s">
        <v>211</v>
      </c>
      <c r="H265" s="332">
        <v>20</v>
      </c>
    </row>
    <row r="266" spans="1:8" ht="18.75">
      <c r="A266" s="328">
        <v>240</v>
      </c>
      <c r="B266" s="67" t="s">
        <v>115</v>
      </c>
      <c r="C266" s="354"/>
      <c r="D266" s="354"/>
      <c r="E266" s="332">
        <v>100</v>
      </c>
      <c r="F266" s="332">
        <v>100</v>
      </c>
      <c r="G266" s="332" t="s">
        <v>211</v>
      </c>
      <c r="H266" s="332">
        <v>20</v>
      </c>
    </row>
    <row r="267" spans="1:8" ht="18.75">
      <c r="A267" s="328">
        <v>241</v>
      </c>
      <c r="B267" s="67" t="s">
        <v>116</v>
      </c>
      <c r="C267" s="354"/>
      <c r="D267" s="354"/>
      <c r="E267" s="332">
        <v>100</v>
      </c>
      <c r="F267" s="332">
        <v>100</v>
      </c>
      <c r="G267" s="332" t="s">
        <v>211</v>
      </c>
      <c r="H267" s="332">
        <v>20</v>
      </c>
    </row>
    <row r="268" spans="1:8" ht="18.75">
      <c r="A268" s="328">
        <v>242</v>
      </c>
      <c r="B268" s="67" t="s">
        <v>117</v>
      </c>
      <c r="C268" s="354"/>
      <c r="D268" s="354"/>
      <c r="E268" s="332">
        <v>100</v>
      </c>
      <c r="F268" s="332">
        <v>100</v>
      </c>
      <c r="G268" s="332" t="s">
        <v>211</v>
      </c>
      <c r="H268" s="332">
        <v>20</v>
      </c>
    </row>
    <row r="269" spans="1:8" ht="18.75">
      <c r="A269" s="328">
        <v>243</v>
      </c>
      <c r="B269" s="67" t="s">
        <v>118</v>
      </c>
      <c r="C269" s="354"/>
      <c r="D269" s="354"/>
      <c r="E269" s="332">
        <v>100</v>
      </c>
      <c r="F269" s="332">
        <v>100</v>
      </c>
      <c r="G269" s="332" t="s">
        <v>211</v>
      </c>
      <c r="H269" s="332">
        <v>20</v>
      </c>
    </row>
    <row r="270" spans="1:8" ht="18.75">
      <c r="A270" s="328">
        <v>244</v>
      </c>
      <c r="B270" s="67" t="s">
        <v>119</v>
      </c>
      <c r="C270" s="354"/>
      <c r="D270" s="354"/>
      <c r="E270" s="332">
        <v>100</v>
      </c>
      <c r="F270" s="332">
        <v>100</v>
      </c>
      <c r="G270" s="332" t="s">
        <v>211</v>
      </c>
      <c r="H270" s="332">
        <v>20</v>
      </c>
    </row>
    <row r="271" spans="1:8" ht="18.75">
      <c r="A271" s="328">
        <v>245</v>
      </c>
      <c r="B271" s="67" t="s">
        <v>120</v>
      </c>
      <c r="C271" s="354"/>
      <c r="D271" s="354"/>
      <c r="E271" s="332">
        <v>100</v>
      </c>
      <c r="F271" s="332">
        <v>100</v>
      </c>
      <c r="G271" s="332" t="s">
        <v>211</v>
      </c>
      <c r="H271" s="332">
        <v>20</v>
      </c>
    </row>
    <row r="272" spans="1:8" ht="18.75">
      <c r="A272" s="328">
        <v>246</v>
      </c>
      <c r="B272" s="67" t="s">
        <v>121</v>
      </c>
      <c r="C272" s="354"/>
      <c r="D272" s="354"/>
      <c r="E272" s="332">
        <v>100</v>
      </c>
      <c r="F272" s="332">
        <v>100</v>
      </c>
      <c r="G272" s="332" t="s">
        <v>211</v>
      </c>
      <c r="H272" s="332">
        <v>20</v>
      </c>
    </row>
    <row r="273" spans="1:8" ht="18.75">
      <c r="A273" s="328">
        <v>247</v>
      </c>
      <c r="B273" s="67" t="s">
        <v>122</v>
      </c>
      <c r="C273" s="354"/>
      <c r="D273" s="354"/>
      <c r="E273" s="332">
        <v>100</v>
      </c>
      <c r="F273" s="332">
        <v>100</v>
      </c>
      <c r="G273" s="332" t="s">
        <v>211</v>
      </c>
      <c r="H273" s="332">
        <v>20</v>
      </c>
    </row>
    <row r="274" spans="1:8" ht="18.75">
      <c r="A274" s="328">
        <v>248</v>
      </c>
      <c r="B274" s="67" t="s">
        <v>123</v>
      </c>
      <c r="C274" s="354"/>
      <c r="D274" s="354"/>
      <c r="E274" s="332">
        <v>100</v>
      </c>
      <c r="F274" s="332">
        <v>100</v>
      </c>
      <c r="G274" s="332" t="s">
        <v>211</v>
      </c>
      <c r="H274" s="332">
        <v>20</v>
      </c>
    </row>
    <row r="275" spans="1:8" ht="18.75">
      <c r="A275" s="328">
        <v>249</v>
      </c>
      <c r="B275" s="67" t="s">
        <v>124</v>
      </c>
      <c r="C275" s="354"/>
      <c r="D275" s="354"/>
      <c r="E275" s="332">
        <v>100</v>
      </c>
      <c r="F275" s="332">
        <v>100</v>
      </c>
      <c r="G275" s="332" t="s">
        <v>211</v>
      </c>
      <c r="H275" s="332">
        <v>20</v>
      </c>
    </row>
    <row r="276" spans="1:8" ht="18.75">
      <c r="A276" s="328"/>
      <c r="B276" s="56" t="s">
        <v>582</v>
      </c>
      <c r="C276" s="354"/>
      <c r="D276" s="354"/>
      <c r="E276" s="332"/>
      <c r="F276" s="332"/>
      <c r="G276" s="332"/>
      <c r="H276" s="332"/>
    </row>
    <row r="277" spans="1:8" ht="18.75">
      <c r="A277" s="328">
        <v>250</v>
      </c>
      <c r="B277" s="67" t="s">
        <v>125</v>
      </c>
      <c r="C277" s="354"/>
      <c r="D277" s="354"/>
      <c r="E277" s="332">
        <v>100</v>
      </c>
      <c r="F277" s="332">
        <v>100</v>
      </c>
      <c r="G277" s="332" t="s">
        <v>211</v>
      </c>
      <c r="H277" s="332">
        <v>20</v>
      </c>
    </row>
    <row r="278" spans="1:8" ht="18.75">
      <c r="A278" s="328">
        <v>251</v>
      </c>
      <c r="B278" s="67" t="s">
        <v>126</v>
      </c>
      <c r="C278" s="354"/>
      <c r="D278" s="354"/>
      <c r="E278" s="332">
        <v>100</v>
      </c>
      <c r="F278" s="332">
        <v>100</v>
      </c>
      <c r="G278" s="332" t="s">
        <v>211</v>
      </c>
      <c r="H278" s="332">
        <v>20</v>
      </c>
    </row>
    <row r="279" spans="1:8" ht="18.75">
      <c r="A279" s="328">
        <v>252</v>
      </c>
      <c r="B279" s="67" t="s">
        <v>127</v>
      </c>
      <c r="C279" s="354"/>
      <c r="D279" s="354"/>
      <c r="E279" s="332">
        <v>100</v>
      </c>
      <c r="F279" s="332">
        <v>100</v>
      </c>
      <c r="G279" s="332" t="s">
        <v>211</v>
      </c>
      <c r="H279" s="332">
        <v>20</v>
      </c>
    </row>
    <row r="280" spans="1:8" ht="18.75">
      <c r="A280" s="328">
        <v>253</v>
      </c>
      <c r="B280" s="67" t="s">
        <v>128</v>
      </c>
      <c r="C280" s="354"/>
      <c r="D280" s="354"/>
      <c r="E280" s="332">
        <v>100</v>
      </c>
      <c r="F280" s="332">
        <v>100</v>
      </c>
      <c r="G280" s="332" t="s">
        <v>211</v>
      </c>
      <c r="H280" s="332">
        <v>20</v>
      </c>
    </row>
    <row r="281" spans="1:8" ht="18.75">
      <c r="A281" s="328">
        <v>254</v>
      </c>
      <c r="B281" s="67" t="s">
        <v>129</v>
      </c>
      <c r="C281" s="354"/>
      <c r="D281" s="354"/>
      <c r="E281" s="332">
        <v>100</v>
      </c>
      <c r="F281" s="332">
        <v>100</v>
      </c>
      <c r="G281" s="332" t="s">
        <v>211</v>
      </c>
      <c r="H281" s="332">
        <v>20</v>
      </c>
    </row>
    <row r="282" spans="1:8" ht="18.75">
      <c r="A282" s="328">
        <v>255</v>
      </c>
      <c r="B282" s="67" t="s">
        <v>130</v>
      </c>
      <c r="C282" s="354"/>
      <c r="D282" s="354"/>
      <c r="E282" s="332">
        <v>100</v>
      </c>
      <c r="F282" s="332">
        <v>100</v>
      </c>
      <c r="G282" s="332" t="s">
        <v>211</v>
      </c>
      <c r="H282" s="332">
        <v>20</v>
      </c>
    </row>
    <row r="283" spans="1:8" ht="18.75">
      <c r="A283" s="328">
        <v>256</v>
      </c>
      <c r="B283" s="67" t="s">
        <v>131</v>
      </c>
      <c r="C283" s="354"/>
      <c r="D283" s="354"/>
      <c r="E283" s="332">
        <v>100</v>
      </c>
      <c r="F283" s="332">
        <v>100</v>
      </c>
      <c r="G283" s="332" t="s">
        <v>211</v>
      </c>
      <c r="H283" s="332">
        <v>20</v>
      </c>
    </row>
    <row r="284" spans="1:8" ht="18.75">
      <c r="A284" s="328">
        <v>257</v>
      </c>
      <c r="B284" s="67" t="s">
        <v>132</v>
      </c>
      <c r="C284" s="354"/>
      <c r="D284" s="354"/>
      <c r="E284" s="332">
        <v>100</v>
      </c>
      <c r="F284" s="332">
        <v>100</v>
      </c>
      <c r="G284" s="332" t="s">
        <v>211</v>
      </c>
      <c r="H284" s="332">
        <v>20</v>
      </c>
    </row>
    <row r="285" spans="1:8" ht="18.75">
      <c r="A285" s="328">
        <v>258</v>
      </c>
      <c r="B285" s="67" t="s">
        <v>133</v>
      </c>
      <c r="C285" s="354"/>
      <c r="D285" s="354"/>
      <c r="E285" s="332">
        <v>100</v>
      </c>
      <c r="F285" s="332">
        <v>100</v>
      </c>
      <c r="G285" s="332" t="s">
        <v>211</v>
      </c>
      <c r="H285" s="332">
        <v>20</v>
      </c>
    </row>
    <row r="286" spans="1:8" ht="18.75">
      <c r="A286" s="328">
        <v>259</v>
      </c>
      <c r="B286" s="67" t="s">
        <v>134</v>
      </c>
      <c r="C286" s="354"/>
      <c r="D286" s="354"/>
      <c r="E286" s="332">
        <v>100</v>
      </c>
      <c r="F286" s="332">
        <v>100</v>
      </c>
      <c r="G286" s="332" t="s">
        <v>211</v>
      </c>
      <c r="H286" s="332">
        <v>20</v>
      </c>
    </row>
    <row r="287" spans="1:8" ht="18.75">
      <c r="A287" s="328"/>
      <c r="B287" s="56" t="s">
        <v>584</v>
      </c>
      <c r="C287" s="354"/>
      <c r="D287" s="354"/>
      <c r="E287" s="332"/>
      <c r="F287" s="332"/>
      <c r="G287" s="332"/>
      <c r="H287" s="332"/>
    </row>
    <row r="288" spans="1:8" ht="18.75">
      <c r="A288" s="328">
        <v>260</v>
      </c>
      <c r="B288" s="67" t="s">
        <v>135</v>
      </c>
      <c r="C288" s="354"/>
      <c r="D288" s="354"/>
      <c r="E288" s="332">
        <v>100</v>
      </c>
      <c r="F288" s="332">
        <v>100</v>
      </c>
      <c r="G288" s="332" t="s">
        <v>211</v>
      </c>
      <c r="H288" s="332">
        <v>70</v>
      </c>
    </row>
    <row r="289" spans="1:8" ht="18.75">
      <c r="A289" s="328">
        <v>261</v>
      </c>
      <c r="B289" s="67" t="s">
        <v>136</v>
      </c>
      <c r="C289" s="354"/>
      <c r="D289" s="354"/>
      <c r="E289" s="332">
        <v>100</v>
      </c>
      <c r="F289" s="332">
        <v>100</v>
      </c>
      <c r="G289" s="332" t="s">
        <v>211</v>
      </c>
      <c r="H289" s="332">
        <v>70</v>
      </c>
    </row>
    <row r="290" spans="1:8" ht="18.75">
      <c r="A290" s="328">
        <v>262</v>
      </c>
      <c r="B290" s="67" t="s">
        <v>137</v>
      </c>
      <c r="C290" s="354"/>
      <c r="D290" s="354"/>
      <c r="E290" s="332">
        <v>100</v>
      </c>
      <c r="F290" s="332">
        <v>100</v>
      </c>
      <c r="G290" s="332" t="s">
        <v>211</v>
      </c>
      <c r="H290" s="332">
        <v>70</v>
      </c>
    </row>
    <row r="291" spans="1:8" ht="18.75">
      <c r="A291" s="328">
        <v>263</v>
      </c>
      <c r="B291" s="67" t="s">
        <v>138</v>
      </c>
      <c r="C291" s="354"/>
      <c r="D291" s="354"/>
      <c r="E291" s="332">
        <v>100</v>
      </c>
      <c r="F291" s="332">
        <v>100</v>
      </c>
      <c r="G291" s="332" t="s">
        <v>211</v>
      </c>
      <c r="H291" s="332">
        <v>70</v>
      </c>
    </row>
    <row r="292" spans="1:8" ht="18.75">
      <c r="A292" s="328">
        <v>264</v>
      </c>
      <c r="B292" s="67" t="s">
        <v>139</v>
      </c>
      <c r="C292" s="354"/>
      <c r="D292" s="354"/>
      <c r="E292" s="332">
        <v>100</v>
      </c>
      <c r="F292" s="332">
        <v>100</v>
      </c>
      <c r="G292" s="332" t="s">
        <v>211</v>
      </c>
      <c r="H292" s="332">
        <v>70</v>
      </c>
    </row>
    <row r="293" spans="1:8" ht="18.75">
      <c r="A293" s="328">
        <v>265</v>
      </c>
      <c r="B293" s="67" t="s">
        <v>140</v>
      </c>
      <c r="C293" s="354"/>
      <c r="D293" s="354"/>
      <c r="E293" s="332">
        <v>100</v>
      </c>
      <c r="F293" s="332">
        <v>100</v>
      </c>
      <c r="G293" s="332" t="s">
        <v>211</v>
      </c>
      <c r="H293" s="332">
        <v>70</v>
      </c>
    </row>
    <row r="294" spans="1:8" ht="18.75">
      <c r="A294" s="328">
        <v>266</v>
      </c>
      <c r="B294" s="67" t="s">
        <v>141</v>
      </c>
      <c r="C294" s="354"/>
      <c r="D294" s="354"/>
      <c r="E294" s="332">
        <v>100</v>
      </c>
      <c r="F294" s="332">
        <v>100</v>
      </c>
      <c r="G294" s="332" t="s">
        <v>211</v>
      </c>
      <c r="H294" s="332">
        <v>70</v>
      </c>
    </row>
    <row r="295" spans="1:8" ht="18.75">
      <c r="A295" s="328">
        <v>267</v>
      </c>
      <c r="B295" s="67" t="s">
        <v>142</v>
      </c>
      <c r="C295" s="354"/>
      <c r="D295" s="354"/>
      <c r="E295" s="332">
        <v>100</v>
      </c>
      <c r="F295" s="332">
        <v>100</v>
      </c>
      <c r="G295" s="332" t="s">
        <v>211</v>
      </c>
      <c r="H295" s="332">
        <v>70</v>
      </c>
    </row>
    <row r="296" spans="1:8" ht="18.75">
      <c r="A296" s="328">
        <v>268</v>
      </c>
      <c r="B296" s="67" t="s">
        <v>143</v>
      </c>
      <c r="C296" s="354"/>
      <c r="D296" s="354"/>
      <c r="E296" s="332">
        <v>100</v>
      </c>
      <c r="F296" s="332">
        <v>100</v>
      </c>
      <c r="G296" s="332" t="s">
        <v>211</v>
      </c>
      <c r="H296" s="332">
        <v>70</v>
      </c>
    </row>
    <row r="297" spans="1:8" ht="18.75">
      <c r="A297" s="328">
        <v>269</v>
      </c>
      <c r="B297" s="67" t="s">
        <v>144</v>
      </c>
      <c r="C297" s="354"/>
      <c r="D297" s="354"/>
      <c r="E297" s="332">
        <v>100</v>
      </c>
      <c r="F297" s="332">
        <v>100</v>
      </c>
      <c r="G297" s="332" t="s">
        <v>211</v>
      </c>
      <c r="H297" s="332">
        <v>70</v>
      </c>
    </row>
    <row r="298" spans="1:8" ht="18.75">
      <c r="A298" s="328">
        <v>270</v>
      </c>
      <c r="B298" s="67" t="s">
        <v>145</v>
      </c>
      <c r="C298" s="354"/>
      <c r="D298" s="354"/>
      <c r="E298" s="332">
        <v>100</v>
      </c>
      <c r="F298" s="332">
        <v>100</v>
      </c>
      <c r="G298" s="332" t="s">
        <v>211</v>
      </c>
      <c r="H298" s="332">
        <v>70</v>
      </c>
    </row>
    <row r="299" spans="1:8" ht="18.75">
      <c r="A299" s="328">
        <v>271</v>
      </c>
      <c r="B299" s="67" t="s">
        <v>146</v>
      </c>
      <c r="C299" s="354"/>
      <c r="D299" s="354"/>
      <c r="E299" s="332">
        <v>100</v>
      </c>
      <c r="F299" s="332">
        <v>100</v>
      </c>
      <c r="G299" s="332" t="s">
        <v>211</v>
      </c>
      <c r="H299" s="332">
        <v>70</v>
      </c>
    </row>
    <row r="300" spans="1:8" ht="18.75">
      <c r="A300" s="328">
        <v>272</v>
      </c>
      <c r="B300" s="67" t="s">
        <v>147</v>
      </c>
      <c r="C300" s="354"/>
      <c r="D300" s="354"/>
      <c r="E300" s="332">
        <v>100</v>
      </c>
      <c r="F300" s="332">
        <v>100</v>
      </c>
      <c r="G300" s="332" t="s">
        <v>211</v>
      </c>
      <c r="H300" s="332">
        <v>70</v>
      </c>
    </row>
    <row r="301" spans="1:8" ht="18.75">
      <c r="A301" s="328">
        <v>273</v>
      </c>
      <c r="B301" s="67" t="s">
        <v>148</v>
      </c>
      <c r="C301" s="354"/>
      <c r="D301" s="354"/>
      <c r="E301" s="332">
        <v>100</v>
      </c>
      <c r="F301" s="332">
        <v>100</v>
      </c>
      <c r="G301" s="332" t="s">
        <v>211</v>
      </c>
      <c r="H301" s="332">
        <v>70</v>
      </c>
    </row>
    <row r="302" spans="1:8" ht="18.75">
      <c r="A302" s="328">
        <v>274</v>
      </c>
      <c r="B302" s="67" t="s">
        <v>149</v>
      </c>
      <c r="C302" s="354"/>
      <c r="D302" s="354"/>
      <c r="E302" s="332">
        <v>100</v>
      </c>
      <c r="F302" s="332">
        <v>100</v>
      </c>
      <c r="G302" s="332" t="s">
        <v>211</v>
      </c>
      <c r="H302" s="332">
        <v>70</v>
      </c>
    </row>
    <row r="303" spans="1:8" ht="18.75">
      <c r="A303" s="328">
        <v>275</v>
      </c>
      <c r="B303" s="67" t="s">
        <v>150</v>
      </c>
      <c r="C303" s="354"/>
      <c r="D303" s="354"/>
      <c r="E303" s="332">
        <v>100</v>
      </c>
      <c r="F303" s="332">
        <v>100</v>
      </c>
      <c r="G303" s="332" t="s">
        <v>211</v>
      </c>
      <c r="H303" s="332">
        <v>70</v>
      </c>
    </row>
    <row r="304" spans="1:8" ht="18.75">
      <c r="A304" s="328">
        <v>276</v>
      </c>
      <c r="B304" s="67" t="s">
        <v>151</v>
      </c>
      <c r="C304" s="354"/>
      <c r="D304" s="354"/>
      <c r="E304" s="332">
        <v>100</v>
      </c>
      <c r="F304" s="332">
        <v>100</v>
      </c>
      <c r="G304" s="332" t="s">
        <v>211</v>
      </c>
      <c r="H304" s="332">
        <v>70</v>
      </c>
    </row>
    <row r="305" spans="1:8" ht="18.75">
      <c r="A305" s="328">
        <v>277</v>
      </c>
      <c r="B305" s="67" t="s">
        <v>152</v>
      </c>
      <c r="C305" s="354"/>
      <c r="D305" s="354"/>
      <c r="E305" s="332">
        <v>100</v>
      </c>
      <c r="F305" s="332">
        <v>100</v>
      </c>
      <c r="G305" s="332" t="s">
        <v>211</v>
      </c>
      <c r="H305" s="332">
        <v>70</v>
      </c>
    </row>
    <row r="306" spans="1:8" ht="18.75">
      <c r="A306" s="328">
        <v>278</v>
      </c>
      <c r="B306" s="67" t="s">
        <v>153</v>
      </c>
      <c r="C306" s="354"/>
      <c r="D306" s="354"/>
      <c r="E306" s="332">
        <v>100</v>
      </c>
      <c r="F306" s="332">
        <v>100</v>
      </c>
      <c r="G306" s="332" t="s">
        <v>211</v>
      </c>
      <c r="H306" s="332">
        <v>70</v>
      </c>
    </row>
    <row r="307" spans="1:8" ht="18.75">
      <c r="A307" s="328">
        <v>279</v>
      </c>
      <c r="B307" s="67" t="s">
        <v>154</v>
      </c>
      <c r="C307" s="354"/>
      <c r="D307" s="354"/>
      <c r="E307" s="332">
        <v>100</v>
      </c>
      <c r="F307" s="332">
        <v>100</v>
      </c>
      <c r="G307" s="332" t="s">
        <v>211</v>
      </c>
      <c r="H307" s="332">
        <v>70</v>
      </c>
    </row>
    <row r="308" spans="1:8" ht="18.75">
      <c r="A308" s="328">
        <v>280</v>
      </c>
      <c r="B308" s="67" t="s">
        <v>155</v>
      </c>
      <c r="C308" s="354"/>
      <c r="D308" s="354"/>
      <c r="E308" s="332">
        <v>100</v>
      </c>
      <c r="F308" s="332">
        <v>100</v>
      </c>
      <c r="G308" s="332" t="s">
        <v>211</v>
      </c>
      <c r="H308" s="332">
        <v>70</v>
      </c>
    </row>
    <row r="309" spans="1:8" ht="18.75">
      <c r="A309" s="328"/>
      <c r="B309" s="56" t="s">
        <v>585</v>
      </c>
      <c r="C309" s="354"/>
      <c r="D309" s="354"/>
      <c r="E309" s="332"/>
      <c r="F309" s="332"/>
      <c r="G309" s="332"/>
      <c r="H309" s="332"/>
    </row>
    <row r="310" spans="1:8" ht="18.75">
      <c r="A310" s="328">
        <v>281</v>
      </c>
      <c r="B310" s="67" t="s">
        <v>156</v>
      </c>
      <c r="C310" s="354"/>
      <c r="D310" s="354"/>
      <c r="E310" s="332">
        <v>100</v>
      </c>
      <c r="F310" s="332">
        <v>100</v>
      </c>
      <c r="G310" s="332" t="s">
        <v>211</v>
      </c>
      <c r="H310" s="332">
        <v>70</v>
      </c>
    </row>
    <row r="311" spans="1:8" ht="18.75">
      <c r="A311" s="328">
        <v>282</v>
      </c>
      <c r="B311" s="67" t="s">
        <v>157</v>
      </c>
      <c r="C311" s="354"/>
      <c r="D311" s="354"/>
      <c r="E311" s="332">
        <v>100</v>
      </c>
      <c r="F311" s="332">
        <v>100</v>
      </c>
      <c r="G311" s="332" t="s">
        <v>211</v>
      </c>
      <c r="H311" s="332">
        <v>70</v>
      </c>
    </row>
    <row r="312" spans="1:8" ht="18.75">
      <c r="A312" s="328">
        <v>283</v>
      </c>
      <c r="B312" s="67" t="s">
        <v>158</v>
      </c>
      <c r="C312" s="354"/>
      <c r="D312" s="354"/>
      <c r="E312" s="332">
        <v>100</v>
      </c>
      <c r="F312" s="332">
        <v>100</v>
      </c>
      <c r="G312" s="332" t="s">
        <v>211</v>
      </c>
      <c r="H312" s="332">
        <v>70</v>
      </c>
    </row>
    <row r="313" spans="1:8" ht="18.75">
      <c r="A313" s="328">
        <v>284</v>
      </c>
      <c r="B313" s="67" t="s">
        <v>159</v>
      </c>
      <c r="C313" s="354"/>
      <c r="D313" s="354"/>
      <c r="E313" s="332">
        <v>100</v>
      </c>
      <c r="F313" s="332">
        <v>100</v>
      </c>
      <c r="G313" s="332" t="s">
        <v>211</v>
      </c>
      <c r="H313" s="332">
        <v>70</v>
      </c>
    </row>
    <row r="314" spans="1:8" ht="18.75">
      <c r="A314" s="328">
        <v>285</v>
      </c>
      <c r="B314" s="67" t="s">
        <v>160</v>
      </c>
      <c r="C314" s="354"/>
      <c r="D314" s="354"/>
      <c r="E314" s="332">
        <v>100</v>
      </c>
      <c r="F314" s="332">
        <v>100</v>
      </c>
      <c r="G314" s="332" t="s">
        <v>211</v>
      </c>
      <c r="H314" s="332">
        <v>70</v>
      </c>
    </row>
    <row r="315" spans="1:8" ht="18.75">
      <c r="A315" s="328">
        <v>286</v>
      </c>
      <c r="B315" s="67" t="s">
        <v>161</v>
      </c>
      <c r="C315" s="354"/>
      <c r="D315" s="354"/>
      <c r="E315" s="332">
        <v>100</v>
      </c>
      <c r="F315" s="332">
        <v>100</v>
      </c>
      <c r="G315" s="332" t="s">
        <v>211</v>
      </c>
      <c r="H315" s="332">
        <v>70</v>
      </c>
    </row>
    <row r="316" spans="1:8" ht="18.75">
      <c r="A316" s="328">
        <v>287</v>
      </c>
      <c r="B316" s="67" t="s">
        <v>162</v>
      </c>
      <c r="C316" s="354"/>
      <c r="D316" s="354"/>
      <c r="E316" s="332">
        <v>100</v>
      </c>
      <c r="F316" s="332">
        <v>100</v>
      </c>
      <c r="G316" s="332" t="s">
        <v>211</v>
      </c>
      <c r="H316" s="332">
        <v>70</v>
      </c>
    </row>
    <row r="317" spans="1:8" ht="18.75">
      <c r="A317" s="328">
        <v>288</v>
      </c>
      <c r="B317" s="67" t="s">
        <v>163</v>
      </c>
      <c r="C317" s="354"/>
      <c r="D317" s="354"/>
      <c r="E317" s="332">
        <v>100</v>
      </c>
      <c r="F317" s="332">
        <v>100</v>
      </c>
      <c r="G317" s="332" t="s">
        <v>211</v>
      </c>
      <c r="H317" s="332">
        <v>70</v>
      </c>
    </row>
    <row r="318" spans="1:8" ht="18.75">
      <c r="A318" s="328">
        <v>289</v>
      </c>
      <c r="B318" s="67" t="s">
        <v>164</v>
      </c>
      <c r="C318" s="354"/>
      <c r="D318" s="354"/>
      <c r="E318" s="332">
        <v>100</v>
      </c>
      <c r="F318" s="332">
        <v>100</v>
      </c>
      <c r="G318" s="332" t="s">
        <v>211</v>
      </c>
      <c r="H318" s="332">
        <v>70</v>
      </c>
    </row>
    <row r="319" spans="1:8" ht="18.75">
      <c r="A319" s="328">
        <v>290</v>
      </c>
      <c r="B319" s="67" t="s">
        <v>165</v>
      </c>
      <c r="C319" s="354"/>
      <c r="D319" s="354"/>
      <c r="E319" s="332">
        <v>100</v>
      </c>
      <c r="F319" s="332">
        <v>100</v>
      </c>
      <c r="G319" s="332" t="s">
        <v>211</v>
      </c>
      <c r="H319" s="332">
        <v>70</v>
      </c>
    </row>
    <row r="320" spans="1:8" ht="18.75">
      <c r="A320" s="328">
        <v>291</v>
      </c>
      <c r="B320" s="67" t="s">
        <v>166</v>
      </c>
      <c r="C320" s="354"/>
      <c r="D320" s="354"/>
      <c r="E320" s="332">
        <v>100</v>
      </c>
      <c r="F320" s="332">
        <v>100</v>
      </c>
      <c r="G320" s="332" t="s">
        <v>211</v>
      </c>
      <c r="H320" s="332">
        <v>70</v>
      </c>
    </row>
    <row r="321" spans="1:8" ht="18.75">
      <c r="A321" s="328">
        <v>292</v>
      </c>
      <c r="B321" s="67" t="s">
        <v>167</v>
      </c>
      <c r="C321" s="354"/>
      <c r="D321" s="354"/>
      <c r="E321" s="332">
        <v>100</v>
      </c>
      <c r="F321" s="332">
        <v>100</v>
      </c>
      <c r="G321" s="332" t="s">
        <v>211</v>
      </c>
      <c r="H321" s="332">
        <v>70</v>
      </c>
    </row>
    <row r="322" spans="1:8" ht="18.75">
      <c r="A322" s="328"/>
      <c r="B322" s="56" t="s">
        <v>586</v>
      </c>
      <c r="C322" s="354"/>
      <c r="D322" s="354"/>
      <c r="E322" s="332"/>
      <c r="F322" s="332"/>
      <c r="G322" s="332"/>
      <c r="H322" s="332"/>
    </row>
    <row r="323" spans="1:8" ht="18.75">
      <c r="A323" s="328">
        <v>293</v>
      </c>
      <c r="B323" s="355" t="s">
        <v>168</v>
      </c>
      <c r="C323" s="354"/>
      <c r="D323" s="354"/>
      <c r="E323" s="332">
        <v>100</v>
      </c>
      <c r="F323" s="332">
        <v>100</v>
      </c>
      <c r="G323" s="332" t="s">
        <v>211</v>
      </c>
      <c r="H323" s="332">
        <v>70</v>
      </c>
    </row>
    <row r="324" spans="1:8" ht="18.75">
      <c r="A324" s="328">
        <v>294</v>
      </c>
      <c r="B324" s="355" t="s">
        <v>169</v>
      </c>
      <c r="C324" s="354"/>
      <c r="D324" s="354"/>
      <c r="E324" s="332">
        <v>100</v>
      </c>
      <c r="F324" s="332">
        <v>100</v>
      </c>
      <c r="G324" s="332" t="s">
        <v>211</v>
      </c>
      <c r="H324" s="332">
        <v>70</v>
      </c>
    </row>
    <row r="325" spans="1:8" ht="18.75">
      <c r="A325" s="328">
        <v>295</v>
      </c>
      <c r="B325" s="355" t="s">
        <v>170</v>
      </c>
      <c r="C325" s="354"/>
      <c r="D325" s="354"/>
      <c r="E325" s="332">
        <v>100</v>
      </c>
      <c r="F325" s="332">
        <v>100</v>
      </c>
      <c r="G325" s="332" t="s">
        <v>211</v>
      </c>
      <c r="H325" s="332">
        <v>70</v>
      </c>
    </row>
    <row r="326" spans="1:8" ht="18.75">
      <c r="A326" s="328">
        <v>296</v>
      </c>
      <c r="B326" s="355" t="s">
        <v>171</v>
      </c>
      <c r="C326" s="354"/>
      <c r="D326" s="354"/>
      <c r="E326" s="332">
        <v>100</v>
      </c>
      <c r="F326" s="332">
        <v>100</v>
      </c>
      <c r="G326" s="332" t="s">
        <v>211</v>
      </c>
      <c r="H326" s="332">
        <v>70</v>
      </c>
    </row>
    <row r="327" spans="1:8" ht="18.75">
      <c r="A327" s="328">
        <v>297</v>
      </c>
      <c r="B327" s="355" t="s">
        <v>172</v>
      </c>
      <c r="C327" s="354"/>
      <c r="D327" s="354"/>
      <c r="E327" s="332">
        <v>100</v>
      </c>
      <c r="F327" s="332">
        <v>100</v>
      </c>
      <c r="G327" s="332" t="s">
        <v>211</v>
      </c>
      <c r="H327" s="332">
        <v>70</v>
      </c>
    </row>
    <row r="328" spans="1:8" ht="18.75">
      <c r="A328" s="328">
        <v>298</v>
      </c>
      <c r="B328" s="355" t="s">
        <v>173</v>
      </c>
      <c r="C328" s="354"/>
      <c r="D328" s="354"/>
      <c r="E328" s="332">
        <v>100</v>
      </c>
      <c r="F328" s="332">
        <v>100</v>
      </c>
      <c r="G328" s="332" t="s">
        <v>211</v>
      </c>
      <c r="H328" s="332">
        <v>70</v>
      </c>
    </row>
    <row r="329" spans="1:8" ht="18.75">
      <c r="A329" s="328">
        <v>299</v>
      </c>
      <c r="B329" s="355" t="s">
        <v>174</v>
      </c>
      <c r="C329" s="354"/>
      <c r="D329" s="354"/>
      <c r="E329" s="332">
        <v>100</v>
      </c>
      <c r="F329" s="332">
        <v>100</v>
      </c>
      <c r="G329" s="332" t="s">
        <v>211</v>
      </c>
      <c r="H329" s="332">
        <v>70</v>
      </c>
    </row>
    <row r="330" spans="1:8" ht="18.75">
      <c r="A330" s="328">
        <v>300</v>
      </c>
      <c r="B330" s="355" t="s">
        <v>175</v>
      </c>
      <c r="C330" s="354"/>
      <c r="D330" s="354"/>
      <c r="E330" s="332">
        <v>100</v>
      </c>
      <c r="F330" s="332">
        <v>100</v>
      </c>
      <c r="G330" s="332" t="s">
        <v>211</v>
      </c>
      <c r="H330" s="332">
        <v>70</v>
      </c>
    </row>
    <row r="331" spans="1:8" ht="18.75">
      <c r="A331" s="328">
        <v>301</v>
      </c>
      <c r="B331" s="355" t="s">
        <v>176</v>
      </c>
      <c r="C331" s="354"/>
      <c r="D331" s="354"/>
      <c r="E331" s="332">
        <v>100</v>
      </c>
      <c r="F331" s="332">
        <v>100</v>
      </c>
      <c r="G331" s="332" t="s">
        <v>211</v>
      </c>
      <c r="H331" s="332">
        <v>70</v>
      </c>
    </row>
    <row r="332" spans="1:8" ht="18.75">
      <c r="A332" s="328">
        <v>302</v>
      </c>
      <c r="B332" s="355" t="s">
        <v>177</v>
      </c>
      <c r="C332" s="354"/>
      <c r="D332" s="354"/>
      <c r="E332" s="332">
        <v>100</v>
      </c>
      <c r="F332" s="332">
        <v>100</v>
      </c>
      <c r="G332" s="332" t="s">
        <v>211</v>
      </c>
      <c r="H332" s="332">
        <v>70</v>
      </c>
    </row>
    <row r="333" spans="1:8" ht="18.75">
      <c r="A333" s="328">
        <v>303</v>
      </c>
      <c r="B333" s="355" t="s">
        <v>178</v>
      </c>
      <c r="C333" s="354"/>
      <c r="D333" s="354"/>
      <c r="E333" s="332">
        <v>100</v>
      </c>
      <c r="F333" s="332">
        <v>100</v>
      </c>
      <c r="G333" s="332" t="s">
        <v>211</v>
      </c>
      <c r="H333" s="332">
        <v>70</v>
      </c>
    </row>
    <row r="334" spans="1:8" ht="18.75">
      <c r="A334" s="328">
        <v>304</v>
      </c>
      <c r="B334" s="355" t="s">
        <v>179</v>
      </c>
      <c r="C334" s="354"/>
      <c r="D334" s="354"/>
      <c r="E334" s="332">
        <v>100</v>
      </c>
      <c r="F334" s="332">
        <v>100</v>
      </c>
      <c r="G334" s="332" t="s">
        <v>211</v>
      </c>
      <c r="H334" s="332">
        <v>70</v>
      </c>
    </row>
    <row r="335" spans="1:8" ht="18.75">
      <c r="A335" s="328">
        <v>305</v>
      </c>
      <c r="B335" s="355" t="s">
        <v>180</v>
      </c>
      <c r="C335" s="354"/>
      <c r="D335" s="354"/>
      <c r="E335" s="332">
        <v>100</v>
      </c>
      <c r="F335" s="332">
        <v>100</v>
      </c>
      <c r="G335" s="332" t="s">
        <v>211</v>
      </c>
      <c r="H335" s="332">
        <v>70</v>
      </c>
    </row>
    <row r="336" spans="1:8" ht="18.75">
      <c r="A336" s="328">
        <v>306</v>
      </c>
      <c r="B336" s="355" t="s">
        <v>181</v>
      </c>
      <c r="C336" s="354"/>
      <c r="D336" s="354"/>
      <c r="E336" s="332">
        <v>100</v>
      </c>
      <c r="F336" s="332">
        <v>100</v>
      </c>
      <c r="G336" s="332" t="s">
        <v>211</v>
      </c>
      <c r="H336" s="332">
        <v>70</v>
      </c>
    </row>
    <row r="337" spans="1:8" ht="18.75">
      <c r="A337" s="328">
        <v>307</v>
      </c>
      <c r="B337" s="355" t="s">
        <v>182</v>
      </c>
      <c r="C337" s="354"/>
      <c r="D337" s="354"/>
      <c r="E337" s="332">
        <v>100</v>
      </c>
      <c r="F337" s="332">
        <v>100</v>
      </c>
      <c r="G337" s="332" t="s">
        <v>211</v>
      </c>
      <c r="H337" s="332">
        <v>70</v>
      </c>
    </row>
    <row r="338" spans="1:8" ht="18.75">
      <c r="A338" s="328">
        <v>308</v>
      </c>
      <c r="B338" s="355" t="s">
        <v>183</v>
      </c>
      <c r="C338" s="354"/>
      <c r="D338" s="354"/>
      <c r="E338" s="332">
        <v>100</v>
      </c>
      <c r="F338" s="332">
        <v>100</v>
      </c>
      <c r="G338" s="332" t="s">
        <v>211</v>
      </c>
      <c r="H338" s="332">
        <v>70</v>
      </c>
    </row>
    <row r="339" spans="1:8" ht="18.75">
      <c r="A339" s="328"/>
      <c r="B339" s="56" t="s">
        <v>587</v>
      </c>
      <c r="C339" s="354"/>
      <c r="D339" s="354"/>
      <c r="E339" s="332"/>
      <c r="F339" s="332"/>
      <c r="G339" s="332"/>
      <c r="H339" s="332"/>
    </row>
    <row r="340" spans="1:8" ht="18.75">
      <c r="A340" s="328">
        <v>309</v>
      </c>
      <c r="B340" s="67" t="s">
        <v>184</v>
      </c>
      <c r="C340" s="354"/>
      <c r="D340" s="354"/>
      <c r="E340" s="332">
        <v>100</v>
      </c>
      <c r="F340" s="332">
        <v>100</v>
      </c>
      <c r="G340" s="332" t="s">
        <v>211</v>
      </c>
      <c r="H340" s="332">
        <v>70</v>
      </c>
    </row>
    <row r="341" spans="1:8" ht="18.75">
      <c r="A341" s="328">
        <v>310</v>
      </c>
      <c r="B341" s="67" t="s">
        <v>185</v>
      </c>
      <c r="C341" s="354"/>
      <c r="D341" s="354"/>
      <c r="E341" s="332">
        <v>100</v>
      </c>
      <c r="F341" s="332">
        <v>100</v>
      </c>
      <c r="G341" s="332" t="s">
        <v>211</v>
      </c>
      <c r="H341" s="332">
        <v>70</v>
      </c>
    </row>
    <row r="342" spans="1:8" ht="18.75">
      <c r="A342" s="328">
        <v>311</v>
      </c>
      <c r="B342" s="67" t="s">
        <v>186</v>
      </c>
      <c r="C342" s="354"/>
      <c r="D342" s="354"/>
      <c r="E342" s="332">
        <v>100</v>
      </c>
      <c r="F342" s="332">
        <v>100</v>
      </c>
      <c r="G342" s="332" t="s">
        <v>211</v>
      </c>
      <c r="H342" s="332">
        <v>70</v>
      </c>
    </row>
    <row r="343" spans="1:8" ht="18.75">
      <c r="A343" s="328">
        <v>312</v>
      </c>
      <c r="B343" s="67" t="s">
        <v>187</v>
      </c>
      <c r="C343" s="354"/>
      <c r="D343" s="354"/>
      <c r="E343" s="332">
        <v>100</v>
      </c>
      <c r="F343" s="332">
        <v>100</v>
      </c>
      <c r="G343" s="332" t="s">
        <v>211</v>
      </c>
      <c r="H343" s="332">
        <v>70</v>
      </c>
    </row>
    <row r="344" spans="1:8" ht="18.75">
      <c r="A344" s="328">
        <v>313</v>
      </c>
      <c r="B344" s="67" t="s">
        <v>188</v>
      </c>
      <c r="C344" s="354"/>
      <c r="D344" s="354"/>
      <c r="E344" s="332">
        <v>100</v>
      </c>
      <c r="F344" s="332">
        <v>100</v>
      </c>
      <c r="G344" s="332" t="s">
        <v>211</v>
      </c>
      <c r="H344" s="332">
        <v>70</v>
      </c>
    </row>
    <row r="345" spans="1:8" ht="18.75">
      <c r="A345" s="328">
        <v>314</v>
      </c>
      <c r="B345" s="67" t="s">
        <v>189</v>
      </c>
      <c r="C345" s="354"/>
      <c r="D345" s="354"/>
      <c r="E345" s="332">
        <v>100</v>
      </c>
      <c r="F345" s="332">
        <v>100</v>
      </c>
      <c r="G345" s="332" t="s">
        <v>211</v>
      </c>
      <c r="H345" s="332">
        <v>70</v>
      </c>
    </row>
    <row r="346" spans="1:8" ht="18.75">
      <c r="A346" s="328">
        <v>315</v>
      </c>
      <c r="B346" s="67" t="s">
        <v>190</v>
      </c>
      <c r="C346" s="354"/>
      <c r="D346" s="354"/>
      <c r="E346" s="332">
        <v>100</v>
      </c>
      <c r="F346" s="332">
        <v>100</v>
      </c>
      <c r="G346" s="332" t="s">
        <v>211</v>
      </c>
      <c r="H346" s="332">
        <v>70</v>
      </c>
    </row>
    <row r="347" spans="1:8" ht="18.75">
      <c r="A347" s="328"/>
      <c r="B347" s="56" t="s">
        <v>588</v>
      </c>
      <c r="C347" s="354"/>
      <c r="D347" s="354"/>
      <c r="E347" s="332">
        <v>100</v>
      </c>
      <c r="F347" s="332">
        <v>100</v>
      </c>
      <c r="G347" s="332" t="s">
        <v>211</v>
      </c>
      <c r="H347" s="332">
        <v>70</v>
      </c>
    </row>
    <row r="348" spans="1:8" ht="18.75">
      <c r="A348" s="328">
        <v>316</v>
      </c>
      <c r="B348" s="67" t="s">
        <v>191</v>
      </c>
      <c r="C348" s="354"/>
      <c r="D348" s="354"/>
      <c r="E348" s="332">
        <v>100</v>
      </c>
      <c r="F348" s="332">
        <v>100</v>
      </c>
      <c r="G348" s="332" t="s">
        <v>211</v>
      </c>
      <c r="H348" s="332">
        <v>70</v>
      </c>
    </row>
    <row r="349" spans="1:8" ht="18.75">
      <c r="A349" s="328">
        <v>317</v>
      </c>
      <c r="B349" s="67" t="s">
        <v>192</v>
      </c>
      <c r="C349" s="354"/>
      <c r="D349" s="354"/>
      <c r="E349" s="332">
        <v>100</v>
      </c>
      <c r="F349" s="332">
        <v>100</v>
      </c>
      <c r="G349" s="332" t="s">
        <v>211</v>
      </c>
      <c r="H349" s="332">
        <v>70</v>
      </c>
    </row>
    <row r="350" spans="1:8" ht="18.75">
      <c r="A350" s="328">
        <v>318</v>
      </c>
      <c r="B350" s="67" t="s">
        <v>193</v>
      </c>
      <c r="C350" s="354"/>
      <c r="D350" s="354"/>
      <c r="E350" s="332">
        <v>100</v>
      </c>
      <c r="F350" s="332">
        <v>100</v>
      </c>
      <c r="G350" s="332" t="s">
        <v>211</v>
      </c>
      <c r="H350" s="332">
        <v>70</v>
      </c>
    </row>
    <row r="351" spans="1:8" ht="18.75">
      <c r="A351" s="328">
        <v>319</v>
      </c>
      <c r="B351" s="67" t="s">
        <v>194</v>
      </c>
      <c r="C351" s="354"/>
      <c r="D351" s="354"/>
      <c r="E351" s="332">
        <v>100</v>
      </c>
      <c r="F351" s="332">
        <v>100</v>
      </c>
      <c r="G351" s="332" t="s">
        <v>211</v>
      </c>
      <c r="H351" s="332">
        <v>70</v>
      </c>
    </row>
    <row r="352" spans="1:8" ht="18.75">
      <c r="A352" s="328">
        <v>320</v>
      </c>
      <c r="B352" s="67" t="s">
        <v>195</v>
      </c>
      <c r="C352" s="354"/>
      <c r="D352" s="354"/>
      <c r="E352" s="332">
        <v>100</v>
      </c>
      <c r="F352" s="332">
        <v>100</v>
      </c>
      <c r="G352" s="332" t="s">
        <v>211</v>
      </c>
      <c r="H352" s="332">
        <v>70</v>
      </c>
    </row>
    <row r="353" spans="1:8" ht="18.75">
      <c r="A353" s="328">
        <v>321</v>
      </c>
      <c r="B353" s="67" t="s">
        <v>196</v>
      </c>
      <c r="C353" s="354"/>
      <c r="D353" s="354"/>
      <c r="E353" s="332">
        <v>100</v>
      </c>
      <c r="F353" s="332">
        <v>100</v>
      </c>
      <c r="G353" s="332" t="s">
        <v>211</v>
      </c>
      <c r="H353" s="332">
        <v>70</v>
      </c>
    </row>
    <row r="354" spans="1:8" ht="18.75">
      <c r="A354" s="333">
        <v>322</v>
      </c>
      <c r="B354" s="356" t="s">
        <v>197</v>
      </c>
      <c r="C354" s="357"/>
      <c r="D354" s="357"/>
      <c r="E354" s="336">
        <v>100</v>
      </c>
      <c r="F354" s="336">
        <v>100</v>
      </c>
      <c r="G354" s="336" t="s">
        <v>211</v>
      </c>
      <c r="H354" s="336">
        <v>70</v>
      </c>
    </row>
    <row r="356" spans="2:10" ht="18">
      <c r="B356" s="403"/>
      <c r="C356" s="403"/>
      <c r="H356" s="147"/>
      <c r="I356" s="148"/>
      <c r="J356" s="148"/>
    </row>
    <row r="357" spans="8:10" ht="18">
      <c r="H357" s="149"/>
      <c r="I357" s="150"/>
      <c r="J357" s="150"/>
    </row>
    <row r="358" ht="18">
      <c r="H358" s="151"/>
    </row>
    <row r="359" ht="18">
      <c r="H359" s="230"/>
    </row>
    <row r="360" ht="18">
      <c r="H360" s="230"/>
    </row>
    <row r="361" ht="18">
      <c r="H361" s="230"/>
    </row>
    <row r="362" spans="2:8" ht="18">
      <c r="B362" s="392"/>
      <c r="C362" s="392"/>
      <c r="H362" s="151"/>
    </row>
  </sheetData>
  <sheetProtection/>
  <mergeCells count="10">
    <mergeCell ref="A4:H4"/>
    <mergeCell ref="A1:C1"/>
    <mergeCell ref="A5:E5"/>
    <mergeCell ref="B362:C362"/>
    <mergeCell ref="B356:C356"/>
    <mergeCell ref="G1:H1"/>
    <mergeCell ref="E6:H6"/>
    <mergeCell ref="A6:A8"/>
    <mergeCell ref="B6:B8"/>
    <mergeCell ref="A3:H3"/>
  </mergeCells>
  <conditionalFormatting sqref="A5">
    <cfRule type="cellIs" priority="3" dxfId="6" operator="lessThan" stopIfTrue="1">
      <formula>$I$17</formula>
    </cfRule>
  </conditionalFormatting>
  <printOptions/>
  <pageMargins left="0.72" right="0.24" top="0.61" bottom="0.31" header="0.17" footer="0.58"/>
  <pageSetup horizontalDpi="600" verticalDpi="600" orientation="portrait" scale="103" r:id="rId2"/>
  <headerFooter>
    <oddFooter>&amp;R&amp;P</oddFooter>
  </headerFooter>
  <drawing r:id="rId1"/>
</worksheet>
</file>

<file path=xl/worksheets/sheet2.xml><?xml version="1.0" encoding="utf-8"?>
<worksheet xmlns="http://schemas.openxmlformats.org/spreadsheetml/2006/main" xmlns:r="http://schemas.openxmlformats.org/officeDocument/2006/relationships">
  <sheetPr>
    <tabColor indexed="15"/>
  </sheetPr>
  <dimension ref="A1:L42"/>
  <sheetViews>
    <sheetView zoomScalePageLayoutView="0" workbookViewId="0" topLeftCell="A4">
      <selection activeCell="C1" sqref="C1"/>
    </sheetView>
  </sheetViews>
  <sheetFormatPr defaultColWidth="9.140625" defaultRowHeight="15"/>
  <cols>
    <col min="1" max="1" width="5.8515625" style="20" customWidth="1"/>
    <col min="2" max="2" width="61.8515625" style="2" customWidth="1"/>
    <col min="3" max="3" width="23.421875" style="19" customWidth="1"/>
    <col min="4" max="4" width="10.57421875" style="19" customWidth="1"/>
    <col min="5" max="16384" width="9.140625" style="19" customWidth="1"/>
  </cols>
  <sheetData>
    <row r="1" spans="1:3" ht="30" customHeight="1">
      <c r="A1" s="358" t="s">
        <v>632</v>
      </c>
      <c r="B1" s="358"/>
      <c r="C1" s="1" t="s">
        <v>445</v>
      </c>
    </row>
    <row r="3" spans="1:3" ht="18.75">
      <c r="A3" s="361" t="s">
        <v>629</v>
      </c>
      <c r="B3" s="361"/>
      <c r="C3" s="361"/>
    </row>
    <row r="4" spans="1:12" s="2" customFormat="1" ht="15">
      <c r="A4" s="360"/>
      <c r="B4" s="360"/>
      <c r="C4" s="360"/>
      <c r="D4" s="3"/>
      <c r="E4" s="3"/>
      <c r="F4" s="3"/>
      <c r="G4" s="3"/>
      <c r="H4" s="3"/>
      <c r="I4" s="3"/>
      <c r="J4" s="3"/>
      <c r="K4" s="3"/>
      <c r="L4" s="3"/>
    </row>
    <row r="5" ht="15">
      <c r="C5" s="252" t="s">
        <v>446</v>
      </c>
    </row>
    <row r="6" spans="1:3" ht="33">
      <c r="A6" s="253" t="s">
        <v>414</v>
      </c>
      <c r="B6" s="6" t="s">
        <v>415</v>
      </c>
      <c r="C6" s="6" t="s">
        <v>630</v>
      </c>
    </row>
    <row r="7" spans="1:5" s="21" customFormat="1" ht="16.5">
      <c r="A7" s="262" t="s">
        <v>447</v>
      </c>
      <c r="B7" s="236" t="s">
        <v>448</v>
      </c>
      <c r="C7" s="263"/>
      <c r="E7" s="22"/>
    </row>
    <row r="8" spans="1:5" s="25" customFormat="1" ht="16.5">
      <c r="A8" s="254" t="s">
        <v>449</v>
      </c>
      <c r="B8" s="23" t="s">
        <v>450</v>
      </c>
      <c r="C8" s="24">
        <f>SUM(C9:C16)+C19+C20</f>
        <v>56892051</v>
      </c>
      <c r="E8" s="22"/>
    </row>
    <row r="9" spans="1:5" s="27" customFormat="1" ht="16.5">
      <c r="A9" s="255">
        <v>1</v>
      </c>
      <c r="B9" s="8" t="s">
        <v>451</v>
      </c>
      <c r="C9" s="26">
        <v>15532996</v>
      </c>
      <c r="E9" s="28"/>
    </row>
    <row r="10" spans="1:5" s="27" customFormat="1" ht="16.5">
      <c r="A10" s="255">
        <v>2</v>
      </c>
      <c r="B10" s="8" t="s">
        <v>452</v>
      </c>
      <c r="C10" s="26">
        <v>16421076</v>
      </c>
      <c r="E10" s="28"/>
    </row>
    <row r="11" spans="1:3" ht="16.5">
      <c r="A11" s="255">
        <v>3</v>
      </c>
      <c r="B11" s="8" t="s">
        <v>453</v>
      </c>
      <c r="C11" s="26"/>
    </row>
    <row r="12" spans="1:3" ht="16.5">
      <c r="A12" s="255">
        <v>4</v>
      </c>
      <c r="B12" s="8" t="s">
        <v>454</v>
      </c>
      <c r="C12" s="26"/>
    </row>
    <row r="13" spans="1:3" ht="16.5">
      <c r="A13" s="255">
        <v>5</v>
      </c>
      <c r="B13" s="8" t="s">
        <v>436</v>
      </c>
      <c r="C13" s="26">
        <v>6433232</v>
      </c>
    </row>
    <row r="14" spans="1:3" ht="16.5">
      <c r="A14" s="255">
        <v>6</v>
      </c>
      <c r="B14" s="8" t="s">
        <v>455</v>
      </c>
      <c r="C14" s="26">
        <v>9677049</v>
      </c>
    </row>
    <row r="15" spans="1:3" ht="16.5">
      <c r="A15" s="255">
        <v>7</v>
      </c>
      <c r="B15" s="8" t="s">
        <v>423</v>
      </c>
      <c r="C15" s="26">
        <v>722757</v>
      </c>
    </row>
    <row r="16" spans="1:5" ht="16.5">
      <c r="A16" s="256">
        <v>8</v>
      </c>
      <c r="B16" s="8" t="s">
        <v>456</v>
      </c>
      <c r="C16" s="26">
        <f>C18</f>
        <v>2060948</v>
      </c>
      <c r="E16" s="29"/>
    </row>
    <row r="17" spans="1:3" s="27" customFormat="1" ht="16.5">
      <c r="A17" s="257" t="s">
        <v>427</v>
      </c>
      <c r="B17" s="14" t="s">
        <v>457</v>
      </c>
      <c r="C17" s="30">
        <v>0</v>
      </c>
    </row>
    <row r="18" spans="1:3" s="27" customFormat="1" ht="16.5">
      <c r="A18" s="257" t="s">
        <v>427</v>
      </c>
      <c r="B18" s="14" t="s">
        <v>458</v>
      </c>
      <c r="C18" s="30">
        <v>2060948</v>
      </c>
    </row>
    <row r="19" spans="1:3" ht="16.5">
      <c r="A19" s="255">
        <v>9</v>
      </c>
      <c r="B19" s="8" t="s">
        <v>459</v>
      </c>
      <c r="C19" s="26">
        <v>6038909</v>
      </c>
    </row>
    <row r="20" spans="1:3" ht="16.5">
      <c r="A20" s="255">
        <v>10</v>
      </c>
      <c r="B20" s="8" t="s">
        <v>405</v>
      </c>
      <c r="C20" s="26">
        <v>5084</v>
      </c>
    </row>
    <row r="21" spans="1:5" s="25" customFormat="1" ht="16.5">
      <c r="A21" s="258" t="s">
        <v>460</v>
      </c>
      <c r="B21" s="23" t="s">
        <v>461</v>
      </c>
      <c r="C21" s="31">
        <f>C22+C23</f>
        <v>50890289</v>
      </c>
      <c r="E21" s="32"/>
    </row>
    <row r="22" spans="1:4" s="27" customFormat="1" ht="32.25" customHeight="1">
      <c r="A22" s="255">
        <v>1</v>
      </c>
      <c r="B22" s="33" t="s">
        <v>462</v>
      </c>
      <c r="C22" s="34">
        <v>44989113</v>
      </c>
      <c r="D22" s="156"/>
    </row>
    <row r="23" spans="1:3" s="27" customFormat="1" ht="16.5">
      <c r="A23" s="255">
        <v>2</v>
      </c>
      <c r="B23" s="35" t="s">
        <v>463</v>
      </c>
      <c r="C23" s="34">
        <f>C24+C25</f>
        <v>5901176</v>
      </c>
    </row>
    <row r="24" spans="1:3" s="27" customFormat="1" ht="16.5">
      <c r="A24" s="255"/>
      <c r="B24" s="36" t="s">
        <v>431</v>
      </c>
      <c r="C24" s="42">
        <v>3779346</v>
      </c>
    </row>
    <row r="25" spans="1:3" s="27" customFormat="1" ht="16.5">
      <c r="A25" s="255"/>
      <c r="B25" s="36" t="s">
        <v>432</v>
      </c>
      <c r="C25" s="42">
        <v>2121830</v>
      </c>
    </row>
    <row r="26" spans="1:3" s="21" customFormat="1" ht="16.5">
      <c r="A26" s="258" t="s">
        <v>464</v>
      </c>
      <c r="B26" s="23" t="s">
        <v>465</v>
      </c>
      <c r="C26" s="264"/>
    </row>
    <row r="27" spans="1:5" s="25" customFormat="1" ht="33">
      <c r="A27" s="258" t="s">
        <v>466</v>
      </c>
      <c r="B27" s="23" t="s">
        <v>467</v>
      </c>
      <c r="C27" s="24">
        <f>C28+C29+C30+C31+C32+C33+C34+C35+C38+C39</f>
        <v>14861498</v>
      </c>
      <c r="E27" s="37"/>
    </row>
    <row r="28" spans="1:4" s="40" customFormat="1" ht="16.5">
      <c r="A28" s="255">
        <v>1</v>
      </c>
      <c r="B28" s="8" t="s">
        <v>468</v>
      </c>
      <c r="C28" s="38">
        <v>2208761</v>
      </c>
      <c r="D28" s="39"/>
    </row>
    <row r="29" spans="1:3" s="40" customFormat="1" ht="33">
      <c r="A29" s="255">
        <v>2</v>
      </c>
      <c r="B29" s="8" t="s">
        <v>469</v>
      </c>
      <c r="C29" s="38">
        <v>2515315</v>
      </c>
    </row>
    <row r="30" spans="1:3" s="40" customFormat="1" ht="16.5">
      <c r="A30" s="255">
        <v>3</v>
      </c>
      <c r="B30" s="8" t="s">
        <v>453</v>
      </c>
      <c r="C30" s="38"/>
    </row>
    <row r="31" spans="1:3" s="40" customFormat="1" ht="16.5">
      <c r="A31" s="255">
        <v>4</v>
      </c>
      <c r="B31" s="8" t="s">
        <v>454</v>
      </c>
      <c r="C31" s="38"/>
    </row>
    <row r="32" spans="1:3" ht="16.5">
      <c r="A32" s="255">
        <v>5</v>
      </c>
      <c r="B32" s="8" t="s">
        <v>436</v>
      </c>
      <c r="C32" s="38">
        <v>2340300</v>
      </c>
    </row>
    <row r="33" spans="1:3" ht="16.5">
      <c r="A33" s="255">
        <v>6</v>
      </c>
      <c r="B33" s="8" t="s">
        <v>455</v>
      </c>
      <c r="C33" s="38">
        <v>888899</v>
      </c>
    </row>
    <row r="34" spans="1:3" ht="16.5">
      <c r="A34" s="255">
        <v>7</v>
      </c>
      <c r="B34" s="8" t="s">
        <v>423</v>
      </c>
      <c r="C34" s="38">
        <v>10660</v>
      </c>
    </row>
    <row r="35" spans="1:3" ht="16.5">
      <c r="A35" s="255">
        <v>8</v>
      </c>
      <c r="B35" s="8" t="s">
        <v>470</v>
      </c>
      <c r="C35" s="41">
        <f>C36+C37</f>
        <v>5901176</v>
      </c>
    </row>
    <row r="36" spans="1:3" s="40" customFormat="1" ht="16.5">
      <c r="A36" s="255" t="s">
        <v>427</v>
      </c>
      <c r="B36" s="14" t="s">
        <v>471</v>
      </c>
      <c r="C36" s="42">
        <v>3779346</v>
      </c>
    </row>
    <row r="37" spans="1:3" s="40" customFormat="1" ht="16.5">
      <c r="A37" s="255" t="s">
        <v>427</v>
      </c>
      <c r="B37" s="14" t="s">
        <v>458</v>
      </c>
      <c r="C37" s="42">
        <v>2121830</v>
      </c>
    </row>
    <row r="38" spans="1:3" s="40" customFormat="1" ht="16.5" hidden="1">
      <c r="A38" s="255">
        <v>9</v>
      </c>
      <c r="B38" s="8" t="s">
        <v>472</v>
      </c>
      <c r="C38" s="38"/>
    </row>
    <row r="39" spans="1:3" ht="16.5">
      <c r="A39" s="255">
        <v>9</v>
      </c>
      <c r="B39" s="8" t="s">
        <v>459</v>
      </c>
      <c r="C39" s="38">
        <v>996387</v>
      </c>
    </row>
    <row r="40" spans="1:3" s="25" customFormat="1" ht="33">
      <c r="A40" s="259" t="s">
        <v>460</v>
      </c>
      <c r="B40" s="260" t="s">
        <v>473</v>
      </c>
      <c r="C40" s="261">
        <v>12434045.209746</v>
      </c>
    </row>
    <row r="41" ht="13.5" customHeight="1"/>
    <row r="42" ht="13.5" customHeight="1">
      <c r="C42" s="43"/>
    </row>
    <row r="43" ht="13.5" customHeight="1"/>
    <row r="44" ht="13.5" customHeight="1"/>
    <row r="45" ht="13.5" customHeight="1"/>
    <row r="46" ht="15.75" customHeight="1" hidden="1"/>
    <row r="47" ht="29.25" customHeight="1"/>
  </sheetData>
  <sheetProtection/>
  <mergeCells count="3">
    <mergeCell ref="A1:B1"/>
    <mergeCell ref="A3:C3"/>
    <mergeCell ref="A4:C4"/>
  </mergeCells>
  <printOptions/>
  <pageMargins left="0.34" right="0.28"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indexed="35"/>
  </sheetPr>
  <dimension ref="A1:L169"/>
  <sheetViews>
    <sheetView zoomScalePageLayoutView="0" workbookViewId="0" topLeftCell="A1">
      <selection activeCell="A1" sqref="A1:B1"/>
    </sheetView>
  </sheetViews>
  <sheetFormatPr defaultColWidth="13.421875" defaultRowHeight="15"/>
  <cols>
    <col min="1" max="1" width="4.8515625" style="214" bestFit="1" customWidth="1"/>
    <col min="2" max="2" width="59.421875" style="213" customWidth="1"/>
    <col min="3" max="3" width="23.28125" style="223" customWidth="1"/>
    <col min="4" max="16384" width="13.421875" style="213" customWidth="1"/>
  </cols>
  <sheetData>
    <row r="1" spans="1:3" ht="15" customHeight="1">
      <c r="A1" s="358" t="s">
        <v>632</v>
      </c>
      <c r="B1" s="358"/>
      <c r="C1" s="212" t="s">
        <v>221</v>
      </c>
    </row>
    <row r="2" spans="1:3" ht="15" customHeight="1">
      <c r="A2" s="232"/>
      <c r="B2" s="232"/>
      <c r="C2" s="212"/>
    </row>
    <row r="3" spans="1:3" s="214" customFormat="1" ht="18.75" customHeight="1">
      <c r="A3" s="364" t="s">
        <v>394</v>
      </c>
      <c r="B3" s="364"/>
      <c r="C3" s="364"/>
    </row>
    <row r="4" spans="1:12" s="2" customFormat="1" ht="15" customHeight="1">
      <c r="A4" s="360"/>
      <c r="B4" s="360"/>
      <c r="C4" s="360"/>
      <c r="D4" s="3"/>
      <c r="E4" s="3"/>
      <c r="F4" s="3"/>
      <c r="G4" s="3"/>
      <c r="H4" s="3"/>
      <c r="I4" s="3"/>
      <c r="J4" s="3"/>
      <c r="K4" s="3"/>
      <c r="L4" s="3"/>
    </row>
    <row r="5" spans="1:3" s="214" customFormat="1" ht="12.75">
      <c r="A5" s="215"/>
      <c r="B5" s="215"/>
      <c r="C5" s="231" t="s">
        <v>474</v>
      </c>
    </row>
    <row r="6" spans="1:3" s="215" customFormat="1" ht="26.25" customHeight="1">
      <c r="A6" s="234" t="s">
        <v>414</v>
      </c>
      <c r="B6" s="234" t="s">
        <v>222</v>
      </c>
      <c r="C6" s="104" t="s">
        <v>476</v>
      </c>
    </row>
    <row r="7" spans="1:3" s="16" customFormat="1" ht="45">
      <c r="A7" s="288"/>
      <c r="B7" s="289" t="s">
        <v>633</v>
      </c>
      <c r="C7" s="290">
        <f>C8+C108</f>
        <v>205649570</v>
      </c>
    </row>
    <row r="8" spans="1:5" s="16" customFormat="1" ht="14.25">
      <c r="A8" s="266" t="s">
        <v>416</v>
      </c>
      <c r="B8" s="267" t="s">
        <v>223</v>
      </c>
      <c r="C8" s="265">
        <f>C9+C97+C101+C107</f>
        <v>198614274</v>
      </c>
      <c r="E8" s="217"/>
    </row>
    <row r="9" spans="1:3" s="16" customFormat="1" ht="14.25">
      <c r="A9" s="266" t="s">
        <v>495</v>
      </c>
      <c r="B9" s="267" t="s">
        <v>224</v>
      </c>
      <c r="C9" s="265">
        <f>C10+C26+C37+C52+C61+C62++C63+C64+C65+C68+C76+C83</f>
        <v>102537108</v>
      </c>
    </row>
    <row r="10" spans="1:3" s="16" customFormat="1" ht="14.25">
      <c r="A10" s="266">
        <v>1</v>
      </c>
      <c r="B10" s="267" t="s">
        <v>225</v>
      </c>
      <c r="C10" s="265">
        <f>C11+C12+C13+C21+C23+C24+C25</f>
        <v>12422158</v>
      </c>
    </row>
    <row r="11" spans="1:3" s="16" customFormat="1" ht="15">
      <c r="A11" s="268" t="s">
        <v>226</v>
      </c>
      <c r="B11" s="269" t="s">
        <v>227</v>
      </c>
      <c r="C11" s="270">
        <v>5399972</v>
      </c>
    </row>
    <row r="12" spans="1:3" s="16" customFormat="1" ht="15">
      <c r="A12" s="268" t="s">
        <v>228</v>
      </c>
      <c r="B12" s="269" t="s">
        <v>229</v>
      </c>
      <c r="C12" s="270">
        <v>3731583</v>
      </c>
    </row>
    <row r="13" spans="1:3" s="16" customFormat="1" ht="15">
      <c r="A13" s="268" t="s">
        <v>230</v>
      </c>
      <c r="B13" s="269" t="s">
        <v>231</v>
      </c>
      <c r="C13" s="270">
        <v>3208488</v>
      </c>
    </row>
    <row r="14" spans="1:3" s="16" customFormat="1" ht="15">
      <c r="A14" s="271"/>
      <c r="B14" s="272" t="s">
        <v>232</v>
      </c>
      <c r="C14" s="219">
        <v>75608</v>
      </c>
    </row>
    <row r="15" spans="1:3" s="218" customFormat="1" ht="15" hidden="1">
      <c r="A15" s="273"/>
      <c r="B15" s="274" t="s">
        <v>233</v>
      </c>
      <c r="C15" s="219"/>
    </row>
    <row r="16" spans="1:3" s="218" customFormat="1" ht="30" hidden="1">
      <c r="A16" s="273"/>
      <c r="B16" s="274" t="s">
        <v>234</v>
      </c>
      <c r="C16" s="219"/>
    </row>
    <row r="17" spans="1:3" s="16" customFormat="1" ht="15">
      <c r="A17" s="268" t="s">
        <v>235</v>
      </c>
      <c r="B17" s="269" t="s">
        <v>236</v>
      </c>
      <c r="C17" s="270"/>
    </row>
    <row r="18" spans="1:3" s="218" customFormat="1" ht="15" hidden="1">
      <c r="A18" s="271"/>
      <c r="B18" s="272" t="s">
        <v>232</v>
      </c>
      <c r="C18" s="219"/>
    </row>
    <row r="19" spans="1:3" s="218" customFormat="1" ht="15" hidden="1">
      <c r="A19" s="273"/>
      <c r="B19" s="274" t="s">
        <v>237</v>
      </c>
      <c r="C19" s="219"/>
    </row>
    <row r="20" spans="1:3" s="218" customFormat="1" ht="15" hidden="1">
      <c r="A20" s="273"/>
      <c r="B20" s="274" t="s">
        <v>233</v>
      </c>
      <c r="C20" s="219"/>
    </row>
    <row r="21" spans="1:3" s="16" customFormat="1" ht="15">
      <c r="A21" s="268" t="s">
        <v>238</v>
      </c>
      <c r="B21" s="269" t="s">
        <v>239</v>
      </c>
      <c r="C21" s="270">
        <v>3579</v>
      </c>
    </row>
    <row r="22" spans="1:3" s="218" customFormat="1" ht="15" hidden="1">
      <c r="A22" s="271"/>
      <c r="B22" s="272" t="s">
        <v>240</v>
      </c>
      <c r="C22" s="219"/>
    </row>
    <row r="23" spans="1:3" s="16" customFormat="1" ht="15">
      <c r="A23" s="268" t="s">
        <v>241</v>
      </c>
      <c r="B23" s="269" t="s">
        <v>242</v>
      </c>
      <c r="C23" s="270">
        <v>2517</v>
      </c>
    </row>
    <row r="24" spans="1:3" s="16" customFormat="1" ht="15">
      <c r="A24" s="268" t="s">
        <v>243</v>
      </c>
      <c r="B24" s="269" t="s">
        <v>244</v>
      </c>
      <c r="C24" s="270"/>
    </row>
    <row r="25" spans="1:3" s="16" customFormat="1" ht="15">
      <c r="A25" s="268" t="s">
        <v>245</v>
      </c>
      <c r="B25" s="269" t="s">
        <v>246</v>
      </c>
      <c r="C25" s="270">
        <v>76019</v>
      </c>
    </row>
    <row r="26" spans="1:3" s="16" customFormat="1" ht="14.25">
      <c r="A26" s="266">
        <v>2</v>
      </c>
      <c r="B26" s="267" t="s">
        <v>247</v>
      </c>
      <c r="C26" s="265">
        <f>C27+C28+C29+C33+C34+C35+C36</f>
        <v>9545472</v>
      </c>
    </row>
    <row r="27" spans="1:3" s="16" customFormat="1" ht="15">
      <c r="A27" s="268" t="s">
        <v>248</v>
      </c>
      <c r="B27" s="269" t="s">
        <v>249</v>
      </c>
      <c r="C27" s="270">
        <v>2987749</v>
      </c>
    </row>
    <row r="28" spans="1:3" s="16" customFormat="1" ht="15">
      <c r="A28" s="268" t="s">
        <v>250</v>
      </c>
      <c r="B28" s="269" t="s">
        <v>251</v>
      </c>
      <c r="C28" s="270">
        <v>2738671</v>
      </c>
    </row>
    <row r="29" spans="1:3" s="16" customFormat="1" ht="15">
      <c r="A29" s="268" t="s">
        <v>252</v>
      </c>
      <c r="B29" s="269" t="s">
        <v>231</v>
      </c>
      <c r="C29" s="270">
        <v>3689420</v>
      </c>
    </row>
    <row r="30" spans="1:3" s="218" customFormat="1" ht="30" hidden="1">
      <c r="A30" s="271"/>
      <c r="B30" s="272" t="s">
        <v>253</v>
      </c>
      <c r="C30" s="270"/>
    </row>
    <row r="31" spans="1:3" s="16" customFormat="1" ht="15">
      <c r="A31" s="268" t="s">
        <v>254</v>
      </c>
      <c r="B31" s="269" t="s">
        <v>236</v>
      </c>
      <c r="C31" s="270"/>
    </row>
    <row r="32" spans="1:3" s="218" customFormat="1" ht="15" hidden="1">
      <c r="A32" s="271"/>
      <c r="B32" s="272" t="s">
        <v>255</v>
      </c>
      <c r="C32" s="270"/>
    </row>
    <row r="33" spans="1:3" s="16" customFormat="1" ht="15">
      <c r="A33" s="268" t="s">
        <v>256</v>
      </c>
      <c r="B33" s="269" t="s">
        <v>239</v>
      </c>
      <c r="C33" s="270">
        <v>17865</v>
      </c>
    </row>
    <row r="34" spans="1:3" s="16" customFormat="1" ht="15">
      <c r="A34" s="268" t="s">
        <v>257</v>
      </c>
      <c r="B34" s="269" t="s">
        <v>242</v>
      </c>
      <c r="C34" s="270">
        <v>4759</v>
      </c>
    </row>
    <row r="35" spans="1:3" s="16" customFormat="1" ht="15">
      <c r="A35" s="268" t="s">
        <v>258</v>
      </c>
      <c r="B35" s="269" t="s">
        <v>244</v>
      </c>
      <c r="C35" s="270">
        <v>698</v>
      </c>
    </row>
    <row r="36" spans="1:3" s="16" customFormat="1" ht="15">
      <c r="A36" s="268" t="s">
        <v>259</v>
      </c>
      <c r="B36" s="269" t="s">
        <v>246</v>
      </c>
      <c r="C36" s="270">
        <v>106310</v>
      </c>
    </row>
    <row r="37" spans="1:3" s="16" customFormat="1" ht="14.25">
      <c r="A37" s="266">
        <v>3</v>
      </c>
      <c r="B37" s="267" t="s">
        <v>260</v>
      </c>
      <c r="C37" s="265">
        <f>C38+C40+C41+C46+C48+C49+C50+C51</f>
        <v>21872401</v>
      </c>
    </row>
    <row r="38" spans="1:3" s="16" customFormat="1" ht="15">
      <c r="A38" s="268" t="s">
        <v>261</v>
      </c>
      <c r="B38" s="269" t="s">
        <v>249</v>
      </c>
      <c r="C38" s="270">
        <v>6762233</v>
      </c>
    </row>
    <row r="39" spans="1:3" s="218" customFormat="1" ht="30" hidden="1">
      <c r="A39" s="271"/>
      <c r="B39" s="272" t="s">
        <v>262</v>
      </c>
      <c r="C39" s="219"/>
    </row>
    <row r="40" spans="1:3" s="16" customFormat="1" ht="15">
      <c r="A40" s="268" t="s">
        <v>263</v>
      </c>
      <c r="B40" s="269" t="s">
        <v>251</v>
      </c>
      <c r="C40" s="270">
        <v>4629963</v>
      </c>
    </row>
    <row r="41" spans="1:3" s="16" customFormat="1" ht="15">
      <c r="A41" s="268" t="s">
        <v>264</v>
      </c>
      <c r="B41" s="269" t="s">
        <v>231</v>
      </c>
      <c r="C41" s="270">
        <v>9624463</v>
      </c>
    </row>
    <row r="42" spans="1:3" s="218" customFormat="1" ht="30" hidden="1">
      <c r="A42" s="271"/>
      <c r="B42" s="272" t="s">
        <v>265</v>
      </c>
      <c r="C42" s="219"/>
    </row>
    <row r="43" spans="1:3" s="218" customFormat="1" ht="30" hidden="1">
      <c r="A43" s="273"/>
      <c r="B43" s="274" t="s">
        <v>266</v>
      </c>
      <c r="C43" s="219"/>
    </row>
    <row r="44" spans="1:3" s="16" customFormat="1" ht="15">
      <c r="A44" s="268" t="s">
        <v>267</v>
      </c>
      <c r="B44" s="269" t="s">
        <v>268</v>
      </c>
      <c r="C44" s="270"/>
    </row>
    <row r="45" spans="1:3" s="218" customFormat="1" ht="15" customHeight="1" hidden="1">
      <c r="A45" s="271"/>
      <c r="B45" s="272" t="s">
        <v>269</v>
      </c>
      <c r="C45" s="219"/>
    </row>
    <row r="46" spans="1:3" s="16" customFormat="1" ht="15">
      <c r="A46" s="268" t="s">
        <v>270</v>
      </c>
      <c r="B46" s="269" t="s">
        <v>239</v>
      </c>
      <c r="C46" s="270">
        <v>2553</v>
      </c>
    </row>
    <row r="47" spans="1:3" s="218" customFormat="1" ht="15" hidden="1">
      <c r="A47" s="271"/>
      <c r="B47" s="272" t="s">
        <v>271</v>
      </c>
      <c r="C47" s="219"/>
    </row>
    <row r="48" spans="1:3" s="16" customFormat="1" ht="15">
      <c r="A48" s="268" t="s">
        <v>272</v>
      </c>
      <c r="B48" s="269" t="s">
        <v>242</v>
      </c>
      <c r="C48" s="270">
        <v>7100</v>
      </c>
    </row>
    <row r="49" spans="1:3" s="16" customFormat="1" ht="15">
      <c r="A49" s="268" t="s">
        <v>273</v>
      </c>
      <c r="B49" s="269" t="s">
        <v>274</v>
      </c>
      <c r="C49" s="270">
        <v>119245</v>
      </c>
    </row>
    <row r="50" spans="1:3" s="218" customFormat="1" ht="15">
      <c r="A50" s="268" t="s">
        <v>275</v>
      </c>
      <c r="B50" s="269" t="s">
        <v>276</v>
      </c>
      <c r="C50" s="270">
        <v>628701</v>
      </c>
    </row>
    <row r="51" spans="1:3" s="16" customFormat="1" ht="15">
      <c r="A51" s="268" t="s">
        <v>277</v>
      </c>
      <c r="B51" s="269" t="s">
        <v>246</v>
      </c>
      <c r="C51" s="270">
        <v>98143</v>
      </c>
    </row>
    <row r="52" spans="1:3" s="16" customFormat="1" ht="14.25">
      <c r="A52" s="266">
        <v>4</v>
      </c>
      <c r="B52" s="267" t="s">
        <v>278</v>
      </c>
      <c r="C52" s="265">
        <f>C53+C54+C55+C57+C58+C59+C60</f>
        <v>24754492</v>
      </c>
    </row>
    <row r="53" spans="1:3" s="16" customFormat="1" ht="15">
      <c r="A53" s="268" t="s">
        <v>279</v>
      </c>
      <c r="B53" s="269" t="s">
        <v>227</v>
      </c>
      <c r="C53" s="270">
        <v>12324868</v>
      </c>
    </row>
    <row r="54" spans="1:3" s="16" customFormat="1" ht="15">
      <c r="A54" s="268" t="s">
        <v>280</v>
      </c>
      <c r="B54" s="269" t="s">
        <v>251</v>
      </c>
      <c r="C54" s="270">
        <v>387587</v>
      </c>
    </row>
    <row r="55" spans="1:3" s="16" customFormat="1" ht="15">
      <c r="A55" s="268" t="s">
        <v>281</v>
      </c>
      <c r="B55" s="269" t="s">
        <v>231</v>
      </c>
      <c r="C55" s="270">
        <v>11114618</v>
      </c>
    </row>
    <row r="56" spans="1:3" s="16" customFormat="1" ht="30" hidden="1">
      <c r="A56" s="271"/>
      <c r="B56" s="272" t="s">
        <v>282</v>
      </c>
      <c r="C56" s="219"/>
    </row>
    <row r="57" spans="1:3" s="16" customFormat="1" ht="15">
      <c r="A57" s="268" t="s">
        <v>283</v>
      </c>
      <c r="B57" s="269" t="s">
        <v>284</v>
      </c>
      <c r="C57" s="270">
        <v>520</v>
      </c>
    </row>
    <row r="58" spans="1:3" s="16" customFormat="1" ht="15">
      <c r="A58" s="268" t="s">
        <v>285</v>
      </c>
      <c r="B58" s="269" t="s">
        <v>239</v>
      </c>
      <c r="C58" s="270">
        <v>1761</v>
      </c>
    </row>
    <row r="59" spans="1:3" s="16" customFormat="1" ht="15">
      <c r="A59" s="268" t="s">
        <v>286</v>
      </c>
      <c r="B59" s="269" t="s">
        <v>242</v>
      </c>
      <c r="C59" s="270">
        <v>336199</v>
      </c>
    </row>
    <row r="60" spans="1:3" s="16" customFormat="1" ht="15">
      <c r="A60" s="268" t="s">
        <v>287</v>
      </c>
      <c r="B60" s="269" t="s">
        <v>246</v>
      </c>
      <c r="C60" s="270">
        <v>588939</v>
      </c>
    </row>
    <row r="61" spans="1:3" s="16" customFormat="1" ht="14.25">
      <c r="A61" s="266">
        <v>5</v>
      </c>
      <c r="B61" s="267" t="s">
        <v>288</v>
      </c>
      <c r="C61" s="265">
        <v>1531</v>
      </c>
    </row>
    <row r="62" spans="1:3" s="16" customFormat="1" ht="14.25">
      <c r="A62" s="266">
        <v>6</v>
      </c>
      <c r="B62" s="267" t="s">
        <v>289</v>
      </c>
      <c r="C62" s="265">
        <v>14653285</v>
      </c>
    </row>
    <row r="63" spans="1:3" s="16" customFormat="1" ht="14.25">
      <c r="A63" s="266">
        <v>7</v>
      </c>
      <c r="B63" s="267" t="s">
        <v>290</v>
      </c>
      <c r="C63" s="265">
        <v>3190944</v>
      </c>
    </row>
    <row r="64" spans="1:3" s="16" customFormat="1" ht="14.25">
      <c r="A64" s="266">
        <v>8</v>
      </c>
      <c r="B64" s="267" t="s">
        <v>291</v>
      </c>
      <c r="C64" s="265">
        <v>1972079</v>
      </c>
    </row>
    <row r="65" spans="1:3" s="16" customFormat="1" ht="14.25">
      <c r="A65" s="266">
        <v>9</v>
      </c>
      <c r="B65" s="267" t="s">
        <v>292</v>
      </c>
      <c r="C65" s="265">
        <f>SUM(C66:C67)</f>
        <v>1264435</v>
      </c>
    </row>
    <row r="66" spans="1:3" s="16" customFormat="1" ht="15">
      <c r="A66" s="275" t="s">
        <v>293</v>
      </c>
      <c r="B66" s="269" t="s">
        <v>294</v>
      </c>
      <c r="C66" s="219">
        <v>914151</v>
      </c>
    </row>
    <row r="67" spans="1:3" s="16" customFormat="1" ht="15">
      <c r="A67" s="275" t="s">
        <v>295</v>
      </c>
      <c r="B67" s="269" t="s">
        <v>296</v>
      </c>
      <c r="C67" s="219">
        <v>350284</v>
      </c>
    </row>
    <row r="68" spans="1:3" s="16" customFormat="1" ht="14.25">
      <c r="A68" s="266">
        <v>10</v>
      </c>
      <c r="B68" s="267" t="s">
        <v>297</v>
      </c>
      <c r="C68" s="265">
        <f>C69+C70+C71+C73+C74</f>
        <v>11106554</v>
      </c>
    </row>
    <row r="69" spans="1:3" s="16" customFormat="1" ht="30">
      <c r="A69" s="268" t="s">
        <v>298</v>
      </c>
      <c r="B69" s="269" t="s">
        <v>6</v>
      </c>
      <c r="C69" s="270">
        <v>157175</v>
      </c>
    </row>
    <row r="70" spans="1:3" s="16" customFormat="1" ht="30">
      <c r="A70" s="268" t="s">
        <v>299</v>
      </c>
      <c r="B70" s="269" t="s">
        <v>300</v>
      </c>
      <c r="C70" s="270">
        <v>273</v>
      </c>
    </row>
    <row r="71" spans="1:3" s="16" customFormat="1" ht="30">
      <c r="A71" s="268" t="s">
        <v>301</v>
      </c>
      <c r="B71" s="269" t="s">
        <v>302</v>
      </c>
      <c r="C71" s="270">
        <v>1498803</v>
      </c>
    </row>
    <row r="72" spans="1:3" s="16" customFormat="1" ht="15" customHeight="1" hidden="1">
      <c r="A72" s="271"/>
      <c r="B72" s="272" t="s">
        <v>269</v>
      </c>
      <c r="C72" s="219"/>
    </row>
    <row r="73" spans="1:3" s="16" customFormat="1" ht="30">
      <c r="A73" s="268" t="s">
        <v>303</v>
      </c>
      <c r="B73" s="269" t="s">
        <v>304</v>
      </c>
      <c r="C73" s="270">
        <v>9262964</v>
      </c>
    </row>
    <row r="74" spans="1:3" s="16" customFormat="1" ht="30">
      <c r="A74" s="268" t="s">
        <v>305</v>
      </c>
      <c r="B74" s="269" t="s">
        <v>306</v>
      </c>
      <c r="C74" s="270">
        <v>187339</v>
      </c>
    </row>
    <row r="75" spans="1:3" s="16" customFormat="1" ht="14.25" hidden="1">
      <c r="A75" s="266">
        <v>11</v>
      </c>
      <c r="B75" s="267" t="s">
        <v>307</v>
      </c>
      <c r="C75" s="265"/>
    </row>
    <row r="76" spans="1:3" s="16" customFormat="1" ht="14.25">
      <c r="A76" s="266">
        <v>11</v>
      </c>
      <c r="B76" s="267" t="s">
        <v>308</v>
      </c>
      <c r="C76" s="265">
        <v>78907</v>
      </c>
    </row>
    <row r="77" spans="1:3" s="16" customFormat="1" ht="15" hidden="1">
      <c r="A77" s="268" t="s">
        <v>309</v>
      </c>
      <c r="B77" s="269" t="s">
        <v>310</v>
      </c>
      <c r="C77" s="270">
        <v>3719</v>
      </c>
    </row>
    <row r="78" spans="1:3" s="218" customFormat="1" ht="15" hidden="1">
      <c r="A78" s="271"/>
      <c r="B78" s="272" t="s">
        <v>311</v>
      </c>
      <c r="C78" s="219"/>
    </row>
    <row r="79" spans="1:3" s="16" customFormat="1" ht="15" hidden="1">
      <c r="A79" s="268" t="s">
        <v>312</v>
      </c>
      <c r="B79" s="269" t="s">
        <v>313</v>
      </c>
      <c r="C79" s="270"/>
    </row>
    <row r="80" spans="1:3" s="16" customFormat="1" ht="15" hidden="1">
      <c r="A80" s="268" t="s">
        <v>314</v>
      </c>
      <c r="B80" s="269" t="s">
        <v>315</v>
      </c>
      <c r="C80" s="270">
        <v>382</v>
      </c>
    </row>
    <row r="81" spans="1:3" s="16" customFormat="1" ht="15" hidden="1">
      <c r="A81" s="268" t="s">
        <v>316</v>
      </c>
      <c r="B81" s="269" t="s">
        <v>317</v>
      </c>
      <c r="C81" s="270">
        <v>40661</v>
      </c>
    </row>
    <row r="82" spans="1:3" s="16" customFormat="1" ht="15" hidden="1">
      <c r="A82" s="268" t="s">
        <v>318</v>
      </c>
      <c r="B82" s="269" t="s">
        <v>319</v>
      </c>
      <c r="C82" s="270">
        <v>10732</v>
      </c>
    </row>
    <row r="83" spans="1:3" s="16" customFormat="1" ht="14.25">
      <c r="A83" s="266">
        <v>12</v>
      </c>
      <c r="B83" s="267" t="s">
        <v>246</v>
      </c>
      <c r="C83" s="265">
        <v>1674850</v>
      </c>
    </row>
    <row r="84" spans="1:3" s="16" customFormat="1" ht="30">
      <c r="A84" s="268" t="s">
        <v>309</v>
      </c>
      <c r="B84" s="269" t="s">
        <v>320</v>
      </c>
      <c r="C84" s="270">
        <v>102312</v>
      </c>
    </row>
    <row r="85" spans="1:3" s="16" customFormat="1" ht="15">
      <c r="A85" s="271"/>
      <c r="B85" s="272" t="s">
        <v>311</v>
      </c>
      <c r="C85" s="270"/>
    </row>
    <row r="86" spans="1:3" s="16" customFormat="1" ht="30">
      <c r="A86" s="268" t="s">
        <v>312</v>
      </c>
      <c r="B86" s="269" t="s">
        <v>321</v>
      </c>
      <c r="C86" s="270">
        <v>714067</v>
      </c>
    </row>
    <row r="87" spans="1:3" s="16" customFormat="1" ht="15">
      <c r="A87" s="271"/>
      <c r="B87" s="272" t="s">
        <v>322</v>
      </c>
      <c r="C87" s="219"/>
    </row>
    <row r="88" spans="1:3" s="16" customFormat="1" ht="30">
      <c r="A88" s="268" t="s">
        <v>314</v>
      </c>
      <c r="B88" s="269" t="s">
        <v>323</v>
      </c>
      <c r="C88" s="270">
        <v>104018</v>
      </c>
    </row>
    <row r="89" spans="1:3" s="218" customFormat="1" ht="15">
      <c r="A89" s="271"/>
      <c r="B89" s="272" t="s">
        <v>324</v>
      </c>
      <c r="C89" s="219"/>
    </row>
    <row r="90" spans="1:3" s="16" customFormat="1" ht="30">
      <c r="A90" s="268" t="s">
        <v>316</v>
      </c>
      <c r="B90" s="269" t="s">
        <v>325</v>
      </c>
      <c r="C90" s="270"/>
    </row>
    <row r="91" spans="1:3" s="16" customFormat="1" ht="30">
      <c r="A91" s="268" t="s">
        <v>318</v>
      </c>
      <c r="B91" s="269" t="s">
        <v>326</v>
      </c>
      <c r="C91" s="270"/>
    </row>
    <row r="92" spans="1:3" s="16" customFormat="1" ht="30">
      <c r="A92" s="268" t="s">
        <v>327</v>
      </c>
      <c r="B92" s="269" t="s">
        <v>328</v>
      </c>
      <c r="C92" s="270">
        <v>32602</v>
      </c>
    </row>
    <row r="93" spans="1:3" s="16" customFormat="1" ht="30">
      <c r="A93" s="268" t="s">
        <v>329</v>
      </c>
      <c r="B93" s="269" t="s">
        <v>330</v>
      </c>
      <c r="C93" s="270">
        <v>138</v>
      </c>
    </row>
    <row r="94" spans="1:3" s="16" customFormat="1" ht="30">
      <c r="A94" s="268" t="s">
        <v>331</v>
      </c>
      <c r="B94" s="269" t="s">
        <v>332</v>
      </c>
      <c r="C94" s="270">
        <v>113077</v>
      </c>
    </row>
    <row r="95" spans="1:3" s="16" customFormat="1" ht="30">
      <c r="A95" s="268" t="s">
        <v>333</v>
      </c>
      <c r="B95" s="269" t="s">
        <v>334</v>
      </c>
      <c r="C95" s="270"/>
    </row>
    <row r="96" spans="1:3" s="16" customFormat="1" ht="30">
      <c r="A96" s="268" t="s">
        <v>335</v>
      </c>
      <c r="B96" s="269" t="s">
        <v>336</v>
      </c>
      <c r="C96" s="270">
        <v>608636</v>
      </c>
    </row>
    <row r="97" spans="1:3" s="16" customFormat="1" ht="14.25">
      <c r="A97" s="266" t="s">
        <v>403</v>
      </c>
      <c r="B97" s="267" t="s">
        <v>337</v>
      </c>
      <c r="C97" s="265">
        <v>27350584</v>
      </c>
    </row>
    <row r="98" spans="1:3" s="16" customFormat="1" ht="15" hidden="1">
      <c r="A98" s="268"/>
      <c r="B98" s="272" t="s">
        <v>338</v>
      </c>
      <c r="C98" s="270">
        <v>272269</v>
      </c>
    </row>
    <row r="99" spans="1:3" s="16" customFormat="1" ht="15" hidden="1">
      <c r="A99" s="275"/>
      <c r="B99" s="274" t="s">
        <v>339</v>
      </c>
      <c r="C99" s="270">
        <v>1821570</v>
      </c>
    </row>
    <row r="100" spans="1:3" s="16" customFormat="1" ht="15" hidden="1">
      <c r="A100" s="275"/>
      <c r="B100" s="274" t="s">
        <v>340</v>
      </c>
      <c r="C100" s="270">
        <v>35175</v>
      </c>
    </row>
    <row r="101" spans="1:3" s="16" customFormat="1" ht="28.5">
      <c r="A101" s="266" t="s">
        <v>437</v>
      </c>
      <c r="B101" s="267" t="s">
        <v>341</v>
      </c>
      <c r="C101" s="265">
        <f>C102+C103+C104+C105+C106</f>
        <v>67993165</v>
      </c>
    </row>
    <row r="102" spans="1:3" s="16" customFormat="1" ht="15">
      <c r="A102" s="268">
        <v>1</v>
      </c>
      <c r="B102" s="269" t="s">
        <v>342</v>
      </c>
      <c r="C102" s="270">
        <v>47791</v>
      </c>
    </row>
    <row r="103" spans="1:3" s="16" customFormat="1" ht="15">
      <c r="A103" s="268">
        <v>2</v>
      </c>
      <c r="B103" s="269" t="s">
        <v>343</v>
      </c>
      <c r="C103" s="270">
        <v>16159408</v>
      </c>
    </row>
    <row r="104" spans="1:3" s="16" customFormat="1" ht="15">
      <c r="A104" s="268">
        <v>3</v>
      </c>
      <c r="B104" s="269" t="s">
        <v>344</v>
      </c>
      <c r="C104" s="270">
        <v>5649936</v>
      </c>
    </row>
    <row r="105" spans="1:3" s="16" customFormat="1" ht="15">
      <c r="A105" s="268">
        <v>4</v>
      </c>
      <c r="B105" s="269" t="s">
        <v>345</v>
      </c>
      <c r="C105" s="270">
        <v>46135875</v>
      </c>
    </row>
    <row r="106" spans="1:3" s="16" customFormat="1" ht="15">
      <c r="A106" s="268">
        <v>5</v>
      </c>
      <c r="B106" s="269" t="s">
        <v>346</v>
      </c>
      <c r="C106" s="270">
        <v>155</v>
      </c>
    </row>
    <row r="107" spans="1:3" s="16" customFormat="1" ht="14.25">
      <c r="A107" s="266" t="s">
        <v>404</v>
      </c>
      <c r="B107" s="267" t="s">
        <v>347</v>
      </c>
      <c r="C107" s="265">
        <v>733417</v>
      </c>
    </row>
    <row r="108" spans="1:3" s="16" customFormat="1" ht="28.5">
      <c r="A108" s="266" t="s">
        <v>417</v>
      </c>
      <c r="B108" s="267" t="s">
        <v>348</v>
      </c>
      <c r="C108" s="265">
        <v>7035296</v>
      </c>
    </row>
    <row r="109" spans="1:3" s="218" customFormat="1" ht="15" customHeight="1" hidden="1">
      <c r="A109" s="276">
        <v>1</v>
      </c>
      <c r="B109" s="277" t="s">
        <v>349</v>
      </c>
      <c r="C109" s="220">
        <f>+SUM(C110:C117)</f>
        <v>831452</v>
      </c>
    </row>
    <row r="110" spans="1:3" s="218" customFormat="1" ht="15" customHeight="1" hidden="1">
      <c r="A110" s="271" t="s">
        <v>226</v>
      </c>
      <c r="B110" s="272" t="s">
        <v>350</v>
      </c>
      <c r="C110" s="219">
        <v>246513</v>
      </c>
    </row>
    <row r="111" spans="1:3" s="218" customFormat="1" ht="15" customHeight="1" hidden="1">
      <c r="A111" s="271" t="s">
        <v>228</v>
      </c>
      <c r="B111" s="272" t="s">
        <v>231</v>
      </c>
      <c r="C111" s="219">
        <v>101814</v>
      </c>
    </row>
    <row r="112" spans="1:3" s="218" customFormat="1" ht="15" customHeight="1" hidden="1">
      <c r="A112" s="271" t="s">
        <v>230</v>
      </c>
      <c r="B112" s="272" t="s">
        <v>351</v>
      </c>
      <c r="C112" s="219">
        <v>154500</v>
      </c>
    </row>
    <row r="113" spans="1:3" s="218" customFormat="1" ht="15" customHeight="1" hidden="1">
      <c r="A113" s="271" t="s">
        <v>235</v>
      </c>
      <c r="B113" s="272" t="s">
        <v>352</v>
      </c>
      <c r="C113" s="219">
        <v>328622</v>
      </c>
    </row>
    <row r="114" spans="1:3" s="218" customFormat="1" ht="15" customHeight="1" hidden="1">
      <c r="A114" s="271" t="s">
        <v>238</v>
      </c>
      <c r="B114" s="272" t="s">
        <v>244</v>
      </c>
      <c r="C114" s="219">
        <v>0</v>
      </c>
    </row>
    <row r="115" spans="1:3" s="218" customFormat="1" ht="15" customHeight="1" hidden="1">
      <c r="A115" s="271" t="s">
        <v>241</v>
      </c>
      <c r="B115" s="272" t="s">
        <v>242</v>
      </c>
      <c r="C115" s="219">
        <v>3</v>
      </c>
    </row>
    <row r="116" spans="1:3" s="218" customFormat="1" ht="15" customHeight="1" hidden="1">
      <c r="A116" s="271" t="s">
        <v>243</v>
      </c>
      <c r="B116" s="272" t="s">
        <v>353</v>
      </c>
      <c r="C116" s="219">
        <v>0</v>
      </c>
    </row>
    <row r="117" spans="1:3" s="218" customFormat="1" ht="15" customHeight="1" hidden="1">
      <c r="A117" s="271" t="s">
        <v>245</v>
      </c>
      <c r="B117" s="272" t="s">
        <v>246</v>
      </c>
      <c r="C117" s="219">
        <v>0</v>
      </c>
    </row>
    <row r="118" spans="1:3" s="218" customFormat="1" ht="15" customHeight="1" hidden="1">
      <c r="A118" s="276">
        <v>2</v>
      </c>
      <c r="B118" s="277" t="s">
        <v>354</v>
      </c>
      <c r="C118" s="220">
        <v>140015</v>
      </c>
    </row>
    <row r="119" spans="1:3" s="218" customFormat="1" ht="15" customHeight="1" hidden="1">
      <c r="A119" s="276">
        <v>3</v>
      </c>
      <c r="B119" s="277" t="s">
        <v>355</v>
      </c>
      <c r="C119" s="220">
        <f>+SUM(C120:C137)</f>
        <v>4110135</v>
      </c>
    </row>
    <row r="120" spans="1:3" s="218" customFormat="1" ht="15" customHeight="1" hidden="1">
      <c r="A120" s="271" t="s">
        <v>261</v>
      </c>
      <c r="B120" s="272" t="s">
        <v>356</v>
      </c>
      <c r="C120" s="219">
        <v>435393</v>
      </c>
    </row>
    <row r="121" spans="1:3" s="218" customFormat="1" ht="15" customHeight="1" hidden="1">
      <c r="A121" s="271" t="s">
        <v>263</v>
      </c>
      <c r="B121" s="272" t="s">
        <v>357</v>
      </c>
      <c r="C121" s="219">
        <v>58937</v>
      </c>
    </row>
    <row r="122" spans="1:3" s="218" customFormat="1" ht="15" customHeight="1" hidden="1">
      <c r="A122" s="271" t="s">
        <v>264</v>
      </c>
      <c r="B122" s="272" t="s">
        <v>358</v>
      </c>
      <c r="C122" s="219">
        <v>869</v>
      </c>
    </row>
    <row r="123" spans="1:3" s="218" customFormat="1" ht="15" customHeight="1" hidden="1">
      <c r="A123" s="271" t="s">
        <v>267</v>
      </c>
      <c r="B123" s="272" t="s">
        <v>359</v>
      </c>
      <c r="C123" s="219">
        <v>37337</v>
      </c>
    </row>
    <row r="124" spans="1:3" s="218" customFormat="1" ht="15" customHeight="1" hidden="1">
      <c r="A124" s="271" t="s">
        <v>270</v>
      </c>
      <c r="B124" s="272" t="s">
        <v>360</v>
      </c>
      <c r="C124" s="219">
        <v>267</v>
      </c>
    </row>
    <row r="125" spans="1:3" s="218" customFormat="1" ht="15" customHeight="1" hidden="1">
      <c r="A125" s="271" t="s">
        <v>272</v>
      </c>
      <c r="B125" s="272" t="s">
        <v>361</v>
      </c>
      <c r="C125" s="219">
        <v>106</v>
      </c>
    </row>
    <row r="126" spans="1:3" s="218" customFormat="1" ht="15" customHeight="1" hidden="1">
      <c r="A126" s="271" t="s">
        <v>273</v>
      </c>
      <c r="B126" s="272" t="s">
        <v>362</v>
      </c>
      <c r="C126" s="219">
        <v>11906</v>
      </c>
    </row>
    <row r="127" spans="1:3" s="218" customFormat="1" ht="15" customHeight="1" hidden="1">
      <c r="A127" s="271" t="s">
        <v>275</v>
      </c>
      <c r="B127" s="272" t="s">
        <v>363</v>
      </c>
      <c r="C127" s="219">
        <v>395640</v>
      </c>
    </row>
    <row r="128" spans="1:3" s="218" customFormat="1" ht="15" customHeight="1" hidden="1">
      <c r="A128" s="271" t="s">
        <v>277</v>
      </c>
      <c r="B128" s="272" t="s">
        <v>364</v>
      </c>
      <c r="C128" s="219">
        <v>3015226</v>
      </c>
    </row>
    <row r="129" spans="1:3" s="218" customFormat="1" ht="15" customHeight="1" hidden="1">
      <c r="A129" s="271" t="s">
        <v>365</v>
      </c>
      <c r="B129" s="272" t="s">
        <v>366</v>
      </c>
      <c r="C129" s="219">
        <v>242</v>
      </c>
    </row>
    <row r="130" spans="1:3" s="218" customFormat="1" ht="30" customHeight="1" hidden="1">
      <c r="A130" s="271" t="s">
        <v>367</v>
      </c>
      <c r="B130" s="272" t="s">
        <v>368</v>
      </c>
      <c r="C130" s="219">
        <v>379</v>
      </c>
    </row>
    <row r="131" spans="1:3" s="218" customFormat="1" ht="30" customHeight="1" hidden="1">
      <c r="A131" s="271" t="s">
        <v>369</v>
      </c>
      <c r="B131" s="272" t="s">
        <v>370</v>
      </c>
      <c r="C131" s="219">
        <v>2732</v>
      </c>
    </row>
    <row r="132" spans="1:3" s="218" customFormat="1" ht="15" customHeight="1" hidden="1">
      <c r="A132" s="271" t="s">
        <v>371</v>
      </c>
      <c r="B132" s="272" t="s">
        <v>372</v>
      </c>
      <c r="C132" s="219">
        <v>68</v>
      </c>
    </row>
    <row r="133" spans="1:3" s="218" customFormat="1" ht="15" customHeight="1" hidden="1">
      <c r="A133" s="271" t="s">
        <v>373</v>
      </c>
      <c r="B133" s="272" t="s">
        <v>374</v>
      </c>
      <c r="C133" s="219">
        <v>1425</v>
      </c>
    </row>
    <row r="134" spans="1:3" s="218" customFormat="1" ht="15" customHeight="1" hidden="1">
      <c r="A134" s="271" t="s">
        <v>375</v>
      </c>
      <c r="B134" s="272" t="s">
        <v>376</v>
      </c>
      <c r="C134" s="219">
        <v>6</v>
      </c>
    </row>
    <row r="135" spans="1:3" s="218" customFormat="1" ht="15" customHeight="1" hidden="1">
      <c r="A135" s="271" t="s">
        <v>377</v>
      </c>
      <c r="B135" s="272" t="s">
        <v>378</v>
      </c>
      <c r="C135" s="219">
        <v>134</v>
      </c>
    </row>
    <row r="136" spans="1:3" s="218" customFormat="1" ht="15" customHeight="1" hidden="1">
      <c r="A136" s="271" t="s">
        <v>379</v>
      </c>
      <c r="B136" s="272" t="s">
        <v>380</v>
      </c>
      <c r="C136" s="219">
        <v>109329</v>
      </c>
    </row>
    <row r="137" spans="1:3" s="218" customFormat="1" ht="15" customHeight="1" hidden="1">
      <c r="A137" s="271" t="s">
        <v>381</v>
      </c>
      <c r="B137" s="272" t="s">
        <v>246</v>
      </c>
      <c r="C137" s="219">
        <v>40139</v>
      </c>
    </row>
    <row r="138" spans="1:3" s="16" customFormat="1" ht="14.25" customHeight="1" hidden="1">
      <c r="A138" s="266" t="s">
        <v>418</v>
      </c>
      <c r="B138" s="267" t="s">
        <v>382</v>
      </c>
      <c r="C138" s="265">
        <f>+SUM(C139:C140)</f>
        <v>8190595</v>
      </c>
    </row>
    <row r="139" spans="1:3" s="16" customFormat="1" ht="15" customHeight="1" hidden="1">
      <c r="A139" s="268">
        <v>1</v>
      </c>
      <c r="B139" s="269" t="s">
        <v>431</v>
      </c>
      <c r="C139" s="270">
        <v>1902114</v>
      </c>
    </row>
    <row r="140" spans="1:3" s="16" customFormat="1" ht="15" customHeight="1" hidden="1">
      <c r="A140" s="268">
        <v>2</v>
      </c>
      <c r="B140" s="269" t="s">
        <v>432</v>
      </c>
      <c r="C140" s="270">
        <v>6288481</v>
      </c>
    </row>
    <row r="141" spans="1:3" s="218" customFormat="1" ht="15" customHeight="1" hidden="1">
      <c r="A141" s="271" t="s">
        <v>248</v>
      </c>
      <c r="B141" s="272" t="s">
        <v>383</v>
      </c>
      <c r="C141" s="219">
        <v>0</v>
      </c>
    </row>
    <row r="142" spans="1:3" s="218" customFormat="1" ht="15" customHeight="1" hidden="1">
      <c r="A142" s="271" t="s">
        <v>250</v>
      </c>
      <c r="B142" s="272" t="s">
        <v>384</v>
      </c>
      <c r="C142" s="219">
        <v>0</v>
      </c>
    </row>
    <row r="143" spans="1:3" s="16" customFormat="1" ht="14.25" customHeight="1" hidden="1">
      <c r="A143" s="266" t="s">
        <v>492</v>
      </c>
      <c r="B143" s="267" t="s">
        <v>385</v>
      </c>
      <c r="C143" s="265">
        <v>22895</v>
      </c>
    </row>
    <row r="144" spans="1:3" s="16" customFormat="1" ht="14.25" customHeight="1" hidden="1">
      <c r="A144" s="266" t="s">
        <v>386</v>
      </c>
      <c r="B144" s="267" t="s">
        <v>387</v>
      </c>
      <c r="C144" s="265">
        <v>88651</v>
      </c>
    </row>
    <row r="145" spans="1:3" s="16" customFormat="1" ht="15.75" customHeight="1" hidden="1">
      <c r="A145" s="268"/>
      <c r="B145" s="267" t="s">
        <v>388</v>
      </c>
      <c r="C145" s="265">
        <f>+C144+C143+C138+C108+C8</f>
        <v>213951711</v>
      </c>
    </row>
    <row r="146" spans="1:3" s="16" customFormat="1" ht="15" customHeight="1" hidden="1">
      <c r="A146" s="268"/>
      <c r="B146" s="269"/>
      <c r="C146" s="270"/>
    </row>
    <row r="147" spans="1:3" s="16" customFormat="1" ht="30.75" customHeight="1" hidden="1">
      <c r="A147" s="363" t="s">
        <v>634</v>
      </c>
      <c r="B147" s="363"/>
      <c r="C147" s="363"/>
    </row>
    <row r="148" spans="1:3" s="16" customFormat="1" ht="15" customHeight="1" hidden="1">
      <c r="A148" s="268"/>
      <c r="B148" s="95"/>
      <c r="C148" s="265"/>
    </row>
    <row r="149" spans="1:3" s="16" customFormat="1" ht="15" customHeight="1" hidden="1">
      <c r="A149" s="362" t="s">
        <v>389</v>
      </c>
      <c r="B149" s="362"/>
      <c r="C149" s="268"/>
    </row>
    <row r="150" spans="1:3" s="16" customFormat="1" ht="14.25" customHeight="1" hidden="1">
      <c r="A150" s="363" t="s">
        <v>390</v>
      </c>
      <c r="B150" s="363"/>
      <c r="C150" s="266"/>
    </row>
    <row r="151" spans="1:3" s="16" customFormat="1" ht="19.5" customHeight="1">
      <c r="A151" s="363" t="s">
        <v>391</v>
      </c>
      <c r="B151" s="363"/>
      <c r="C151" s="278">
        <f>C152+C164</f>
        <v>65847289</v>
      </c>
    </row>
    <row r="152" spans="1:3" s="2" customFormat="1" ht="15">
      <c r="A152" s="291" t="s">
        <v>416</v>
      </c>
      <c r="B152" s="292" t="s">
        <v>392</v>
      </c>
      <c r="C152" s="279">
        <f>+C153+C156+SUM(C159:C163)</f>
        <v>58811993</v>
      </c>
    </row>
    <row r="153" spans="1:3" s="2" customFormat="1" ht="15">
      <c r="A153" s="280">
        <v>1</v>
      </c>
      <c r="B153" s="281" t="s">
        <v>426</v>
      </c>
      <c r="C153" s="282">
        <f>C154+C155</f>
        <v>36678148</v>
      </c>
    </row>
    <row r="154" spans="1:3" s="3" customFormat="1" ht="15">
      <c r="A154" s="283">
        <v>1</v>
      </c>
      <c r="B154" s="284" t="s">
        <v>428</v>
      </c>
      <c r="C154" s="285">
        <v>17741757</v>
      </c>
    </row>
    <row r="155" spans="1:3" s="3" customFormat="1" ht="15">
      <c r="A155" s="283">
        <v>2</v>
      </c>
      <c r="B155" s="284" t="s">
        <v>429</v>
      </c>
      <c r="C155" s="285">
        <v>18936391</v>
      </c>
    </row>
    <row r="156" spans="1:3" s="2" customFormat="1" ht="15">
      <c r="A156" s="280">
        <v>2</v>
      </c>
      <c r="B156" s="281" t="s">
        <v>430</v>
      </c>
      <c r="C156" s="282">
        <v>2060948</v>
      </c>
    </row>
    <row r="157" spans="1:3" s="3" customFormat="1" ht="15" customHeight="1" hidden="1">
      <c r="A157" s="286" t="s">
        <v>427</v>
      </c>
      <c r="B157" s="284" t="s">
        <v>431</v>
      </c>
      <c r="C157" s="285"/>
    </row>
    <row r="158" spans="1:3" s="3" customFormat="1" ht="15" customHeight="1" hidden="1">
      <c r="A158" s="286" t="s">
        <v>427</v>
      </c>
      <c r="B158" s="284" t="s">
        <v>432</v>
      </c>
      <c r="C158" s="285"/>
    </row>
    <row r="159" spans="1:3" s="2" customFormat="1" ht="15">
      <c r="A159" s="280">
        <v>3</v>
      </c>
      <c r="B159" s="281" t="s">
        <v>434</v>
      </c>
      <c r="C159" s="282">
        <v>10565948</v>
      </c>
    </row>
    <row r="160" spans="1:3" s="2" customFormat="1" ht="15">
      <c r="A160" s="280">
        <v>4</v>
      </c>
      <c r="B160" s="281" t="s">
        <v>435</v>
      </c>
      <c r="C160" s="282"/>
    </row>
    <row r="161" spans="1:3" s="2" customFormat="1" ht="15">
      <c r="A161" s="280">
        <v>5</v>
      </c>
      <c r="B161" s="281" t="s">
        <v>393</v>
      </c>
      <c r="C161" s="282"/>
    </row>
    <row r="162" spans="1:3" s="2" customFormat="1" ht="15">
      <c r="A162" s="280">
        <v>6</v>
      </c>
      <c r="B162" s="281" t="s">
        <v>436</v>
      </c>
      <c r="C162" s="282">
        <v>8773532</v>
      </c>
    </row>
    <row r="163" spans="1:3" s="2" customFormat="1" ht="15">
      <c r="A163" s="280">
        <v>7</v>
      </c>
      <c r="B163" s="281" t="s">
        <v>423</v>
      </c>
      <c r="C163" s="282">
        <v>733417</v>
      </c>
    </row>
    <row r="164" spans="1:3" s="2" customFormat="1" ht="15">
      <c r="A164" s="293" t="s">
        <v>417</v>
      </c>
      <c r="B164" s="294" t="s">
        <v>424</v>
      </c>
      <c r="C164" s="287">
        <v>7035296</v>
      </c>
    </row>
    <row r="165" spans="1:3" s="16" customFormat="1" ht="12.75">
      <c r="A165" s="221"/>
      <c r="B165" s="221"/>
      <c r="C165" s="222"/>
    </row>
    <row r="166" spans="1:3" s="16" customFormat="1" ht="12.75">
      <c r="A166" s="215"/>
      <c r="C166" s="216"/>
    </row>
    <row r="169" ht="11.25">
      <c r="B169" s="224"/>
    </row>
  </sheetData>
  <sheetProtection/>
  <mergeCells count="7">
    <mergeCell ref="A149:B149"/>
    <mergeCell ref="A150:B150"/>
    <mergeCell ref="A151:B151"/>
    <mergeCell ref="A1:B1"/>
    <mergeCell ref="A3:C3"/>
    <mergeCell ref="A4:C4"/>
    <mergeCell ref="A147:C147"/>
  </mergeCells>
  <printOptions/>
  <pageMargins left="0.53" right="0.5" top="0.42" bottom="0.37" header="0.21" footer="0.19"/>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tabColor indexed="35"/>
  </sheetPr>
  <dimension ref="A1:E69"/>
  <sheetViews>
    <sheetView tabSelected="1" zoomScalePageLayoutView="0" workbookViewId="0" topLeftCell="A1">
      <selection activeCell="A1" sqref="A1"/>
    </sheetView>
  </sheetViews>
  <sheetFormatPr defaultColWidth="9.140625" defaultRowHeight="15"/>
  <cols>
    <col min="1" max="1" width="9.140625" style="47" customWidth="1"/>
    <col min="2" max="2" width="52.28125" style="0" customWidth="1"/>
    <col min="3" max="3" width="24.8515625" style="46" customWidth="1"/>
    <col min="4" max="4" width="14.8515625" style="0" bestFit="1" customWidth="1"/>
    <col min="5" max="5" width="13.57421875" style="0" bestFit="1" customWidth="1"/>
  </cols>
  <sheetData>
    <row r="1" spans="1:2" ht="15" customHeight="1">
      <c r="A1" s="295" t="s">
        <v>635</v>
      </c>
      <c r="B1" s="45"/>
    </row>
    <row r="3" spans="1:3" ht="18.75">
      <c r="A3" s="365" t="s">
        <v>204</v>
      </c>
      <c r="B3" s="365"/>
      <c r="C3" s="365"/>
    </row>
    <row r="5" ht="22.5" customHeight="1">
      <c r="C5" s="48" t="s">
        <v>474</v>
      </c>
    </row>
    <row r="6" spans="1:3" s="160" customFormat="1" ht="23.25" customHeight="1">
      <c r="A6" s="157" t="s">
        <v>414</v>
      </c>
      <c r="B6" s="158" t="s">
        <v>475</v>
      </c>
      <c r="C6" s="159" t="s">
        <v>476</v>
      </c>
    </row>
    <row r="7" spans="1:5" s="160" customFormat="1" ht="21.75" customHeight="1">
      <c r="A7" s="161"/>
      <c r="B7" s="162" t="s">
        <v>477</v>
      </c>
      <c r="C7" s="163">
        <f>C8+C19</f>
        <v>57418074</v>
      </c>
      <c r="E7" s="164"/>
    </row>
    <row r="8" spans="1:5" s="160" customFormat="1" ht="21.75" customHeight="1">
      <c r="A8" s="165" t="s">
        <v>416</v>
      </c>
      <c r="B8" s="166" t="s">
        <v>478</v>
      </c>
      <c r="C8" s="167">
        <f>SUM(C9,C12,C15,C16,C17,C18)</f>
        <v>51961732</v>
      </c>
      <c r="E8" s="164"/>
    </row>
    <row r="9" spans="1:5" s="160" customFormat="1" ht="21.75" customHeight="1">
      <c r="A9" s="168" t="s">
        <v>479</v>
      </c>
      <c r="B9" s="169" t="s">
        <v>480</v>
      </c>
      <c r="C9" s="170">
        <f>16143239+5304262</f>
        <v>21447501</v>
      </c>
      <c r="E9" s="164"/>
    </row>
    <row r="10" spans="1:3" s="174" customFormat="1" ht="21.75" customHeight="1">
      <c r="A10" s="171"/>
      <c r="B10" s="172" t="s">
        <v>481</v>
      </c>
      <c r="C10" s="173">
        <v>1128135.1376959998</v>
      </c>
    </row>
    <row r="11" spans="1:5" s="174" customFormat="1" ht="21.75" customHeight="1">
      <c r="A11" s="171"/>
      <c r="B11" s="172" t="s">
        <v>482</v>
      </c>
      <c r="C11" s="173">
        <v>52401</v>
      </c>
      <c r="E11" s="175"/>
    </row>
    <row r="12" spans="1:3" s="160" customFormat="1" ht="21.75" customHeight="1">
      <c r="A12" s="176" t="s">
        <v>483</v>
      </c>
      <c r="B12" s="169" t="s">
        <v>440</v>
      </c>
      <c r="C12" s="170">
        <v>19695749</v>
      </c>
    </row>
    <row r="13" spans="1:3" s="174" customFormat="1" ht="21.75" customHeight="1">
      <c r="A13" s="177"/>
      <c r="B13" s="172" t="s">
        <v>481</v>
      </c>
      <c r="C13" s="173">
        <v>5018300</v>
      </c>
    </row>
    <row r="14" spans="1:3" s="174" customFormat="1" ht="21.75" customHeight="1">
      <c r="A14" s="177"/>
      <c r="B14" s="172" t="s">
        <v>482</v>
      </c>
      <c r="C14" s="178">
        <v>132323</v>
      </c>
    </row>
    <row r="15" spans="1:3" s="160" customFormat="1" ht="21.75" customHeight="1">
      <c r="A15" s="176" t="s">
        <v>484</v>
      </c>
      <c r="B15" s="169" t="s">
        <v>485</v>
      </c>
      <c r="C15" s="170">
        <v>5383647</v>
      </c>
    </row>
    <row r="16" spans="1:3" s="160" customFormat="1" ht="21.75" customHeight="1">
      <c r="A16" s="168" t="s">
        <v>486</v>
      </c>
      <c r="B16" s="169" t="s">
        <v>442</v>
      </c>
      <c r="C16" s="170">
        <v>65000</v>
      </c>
    </row>
    <row r="17" spans="1:3" s="160" customFormat="1" ht="21.75" customHeight="1">
      <c r="A17" s="176" t="s">
        <v>487</v>
      </c>
      <c r="B17" s="169" t="s">
        <v>203</v>
      </c>
      <c r="C17" s="170">
        <v>671453</v>
      </c>
    </row>
    <row r="18" spans="1:3" s="160" customFormat="1" ht="21.75" customHeight="1">
      <c r="A18" s="176" t="s">
        <v>488</v>
      </c>
      <c r="B18" s="169" t="s">
        <v>489</v>
      </c>
      <c r="C18" s="170">
        <v>4698382</v>
      </c>
    </row>
    <row r="19" spans="1:4" s="160" customFormat="1" ht="19.5" customHeight="1">
      <c r="A19" s="165" t="s">
        <v>417</v>
      </c>
      <c r="B19" s="166" t="s">
        <v>490</v>
      </c>
      <c r="C19" s="167">
        <v>5456342</v>
      </c>
      <c r="D19" s="164"/>
    </row>
    <row r="20" spans="1:3" s="160" customFormat="1" ht="17.25" hidden="1">
      <c r="A20" s="179" t="s">
        <v>418</v>
      </c>
      <c r="B20" s="180" t="s">
        <v>491</v>
      </c>
      <c r="C20" s="181">
        <v>3074499</v>
      </c>
    </row>
    <row r="21" spans="1:3" s="160" customFormat="1" ht="17.25">
      <c r="A21" s="182" t="s">
        <v>492</v>
      </c>
      <c r="B21" s="183" t="s">
        <v>493</v>
      </c>
      <c r="C21" s="184">
        <v>11313</v>
      </c>
    </row>
    <row r="22" ht="15.75">
      <c r="A22" s="44"/>
    </row>
    <row r="23" ht="15.75">
      <c r="A23" s="44"/>
    </row>
    <row r="24" ht="15.75">
      <c r="A24" s="44"/>
    </row>
    <row r="49" spans="1:3" ht="15.75">
      <c r="A49" s="44"/>
      <c r="B49" s="60"/>
      <c r="C49" s="45"/>
    </row>
    <row r="63" spans="1:3" ht="15.75">
      <c r="A63" s="61"/>
      <c r="B63" s="62"/>
      <c r="C63" s="63"/>
    </row>
    <row r="69" spans="1:3" ht="15.75">
      <c r="A69" s="61"/>
      <c r="B69" s="62"/>
      <c r="C69" s="63"/>
    </row>
  </sheetData>
  <sheetProtection/>
  <mergeCells count="1">
    <mergeCell ref="A3:C3"/>
  </mergeCells>
  <printOptions/>
  <pageMargins left="0.45" right="0.17" top="0.77"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tabColor indexed="35"/>
  </sheetPr>
  <dimension ref="A1:E76"/>
  <sheetViews>
    <sheetView zoomScalePageLayoutView="0" workbookViewId="0" topLeftCell="A1">
      <selection activeCell="B12" sqref="B12"/>
    </sheetView>
  </sheetViews>
  <sheetFormatPr defaultColWidth="9.140625" defaultRowHeight="15"/>
  <cols>
    <col min="1" max="1" width="9.140625" style="47" customWidth="1"/>
    <col min="2" max="2" width="51.28125" style="0" customWidth="1"/>
    <col min="3" max="3" width="22.28125" style="46" customWidth="1"/>
    <col min="4" max="4" width="14.8515625" style="0" hidden="1" customWidth="1"/>
    <col min="5" max="5" width="13.57421875" style="0" bestFit="1" customWidth="1"/>
  </cols>
  <sheetData>
    <row r="1" spans="1:2" ht="15.75">
      <c r="A1" s="295" t="s">
        <v>636</v>
      </c>
      <c r="B1" s="45"/>
    </row>
    <row r="3" spans="1:3" ht="40.5" customHeight="1">
      <c r="A3" s="366" t="s">
        <v>631</v>
      </c>
      <c r="B3" s="366"/>
      <c r="C3" s="366"/>
    </row>
    <row r="5" ht="22.5" customHeight="1">
      <c r="C5" s="48" t="s">
        <v>474</v>
      </c>
    </row>
    <row r="6" spans="1:3" ht="23.25" customHeight="1">
      <c r="A6" s="49" t="s">
        <v>414</v>
      </c>
      <c r="B6" s="50" t="s">
        <v>475</v>
      </c>
      <c r="C6" s="51" t="s">
        <v>476</v>
      </c>
    </row>
    <row r="7" spans="1:5" ht="21.75" customHeight="1">
      <c r="A7" s="64"/>
      <c r="B7" s="296" t="s">
        <v>494</v>
      </c>
      <c r="C7" s="65">
        <v>50890289</v>
      </c>
      <c r="D7" s="52">
        <f>C7-50890289</f>
        <v>0</v>
      </c>
      <c r="E7" s="52"/>
    </row>
    <row r="8" spans="1:5" ht="21.75" customHeight="1">
      <c r="A8" s="53" t="s">
        <v>495</v>
      </c>
      <c r="B8" s="56" t="s">
        <v>480</v>
      </c>
      <c r="C8" s="54">
        <v>19174906</v>
      </c>
      <c r="D8" s="52"/>
      <c r="E8" s="52"/>
    </row>
    <row r="9" spans="1:5" ht="21.75" customHeight="1">
      <c r="A9" s="58" t="s">
        <v>496</v>
      </c>
      <c r="B9" s="66" t="s">
        <v>497</v>
      </c>
      <c r="C9" s="57">
        <v>19174906</v>
      </c>
      <c r="E9" s="52"/>
    </row>
    <row r="10" spans="1:5" ht="21.75" customHeight="1">
      <c r="A10" s="58" t="s">
        <v>498</v>
      </c>
      <c r="B10" s="67" t="s">
        <v>499</v>
      </c>
      <c r="C10" s="297"/>
      <c r="E10" s="52"/>
    </row>
    <row r="11" spans="1:4" ht="21.75" customHeight="1">
      <c r="A11" s="53" t="s">
        <v>483</v>
      </c>
      <c r="B11" s="56" t="s">
        <v>440</v>
      </c>
      <c r="C11" s="54">
        <v>11032306</v>
      </c>
      <c r="D11" s="68">
        <v>11032306</v>
      </c>
    </row>
    <row r="12" spans="1:4" ht="21.75" customHeight="1">
      <c r="A12" s="53"/>
      <c r="B12" s="299" t="s">
        <v>637</v>
      </c>
      <c r="C12" s="54"/>
      <c r="D12" s="68"/>
    </row>
    <row r="13" spans="1:3" ht="21.75" customHeight="1">
      <c r="A13" s="58" t="s">
        <v>496</v>
      </c>
      <c r="B13" s="66" t="s">
        <v>501</v>
      </c>
      <c r="C13" s="59">
        <v>1535138</v>
      </c>
    </row>
    <row r="14" spans="1:3" ht="21.75" customHeight="1">
      <c r="A14" s="58" t="s">
        <v>498</v>
      </c>
      <c r="B14" s="66" t="s">
        <v>503</v>
      </c>
      <c r="C14" s="59">
        <v>1996512</v>
      </c>
    </row>
    <row r="15" spans="1:3" ht="21.75" customHeight="1">
      <c r="A15" s="58" t="s">
        <v>500</v>
      </c>
      <c r="B15" s="66" t="s">
        <v>505</v>
      </c>
      <c r="C15" s="59">
        <v>132323</v>
      </c>
    </row>
    <row r="16" spans="1:3" ht="21.75" customHeight="1">
      <c r="A16" s="58" t="s">
        <v>502</v>
      </c>
      <c r="B16" s="66" t="s">
        <v>507</v>
      </c>
      <c r="C16" s="59">
        <v>187436</v>
      </c>
    </row>
    <row r="17" spans="1:3" ht="21.75" customHeight="1">
      <c r="A17" s="58" t="s">
        <v>504</v>
      </c>
      <c r="B17" s="66" t="s">
        <v>509</v>
      </c>
      <c r="C17" s="59">
        <v>23014</v>
      </c>
    </row>
    <row r="18" spans="1:3" ht="21.75" customHeight="1">
      <c r="A18" s="58" t="s">
        <v>506</v>
      </c>
      <c r="B18" s="66" t="s">
        <v>511</v>
      </c>
      <c r="C18" s="59">
        <v>138787</v>
      </c>
    </row>
    <row r="19" spans="1:3" ht="21.75" customHeight="1">
      <c r="A19" s="58" t="s">
        <v>508</v>
      </c>
      <c r="B19" s="66" t="s">
        <v>513</v>
      </c>
      <c r="C19" s="59">
        <v>408124</v>
      </c>
    </row>
    <row r="20" spans="1:3" ht="21.75" customHeight="1">
      <c r="A20" s="58" t="s">
        <v>510</v>
      </c>
      <c r="B20" s="66" t="s">
        <v>515</v>
      </c>
      <c r="C20" s="59">
        <v>1251710</v>
      </c>
    </row>
    <row r="21" spans="1:3" ht="21.75" customHeight="1">
      <c r="A21" s="58" t="s">
        <v>512</v>
      </c>
      <c r="B21" s="66" t="s">
        <v>517</v>
      </c>
      <c r="C21" s="59">
        <v>2379381</v>
      </c>
    </row>
    <row r="22" spans="1:3" ht="21.75" customHeight="1">
      <c r="A22" s="58" t="s">
        <v>514</v>
      </c>
      <c r="B22" s="66" t="s">
        <v>518</v>
      </c>
      <c r="C22" s="59">
        <v>1222707</v>
      </c>
    </row>
    <row r="23" spans="1:3" ht="21.75" customHeight="1">
      <c r="A23" s="58" t="s">
        <v>516</v>
      </c>
      <c r="B23" s="66" t="s">
        <v>519</v>
      </c>
      <c r="C23" s="59">
        <v>1280661</v>
      </c>
    </row>
    <row r="24" spans="1:3" ht="21.75" customHeight="1">
      <c r="A24" s="53" t="s">
        <v>484</v>
      </c>
      <c r="B24" s="69" t="s">
        <v>520</v>
      </c>
      <c r="C24" s="135">
        <v>650842</v>
      </c>
    </row>
    <row r="25" spans="1:3" ht="21.75" customHeight="1">
      <c r="A25" s="55" t="s">
        <v>486</v>
      </c>
      <c r="B25" s="56" t="s">
        <v>485</v>
      </c>
      <c r="C25" s="54">
        <v>5383647</v>
      </c>
    </row>
    <row r="26" spans="1:3" ht="21.75" customHeight="1">
      <c r="A26" s="53" t="s">
        <v>487</v>
      </c>
      <c r="B26" s="56" t="s">
        <v>442</v>
      </c>
      <c r="C26" s="54">
        <v>65000</v>
      </c>
    </row>
    <row r="27" spans="1:3" ht="19.5" customHeight="1">
      <c r="A27" s="53" t="s">
        <v>521</v>
      </c>
      <c r="B27" s="56" t="s">
        <v>522</v>
      </c>
      <c r="C27" s="135">
        <v>4222457</v>
      </c>
    </row>
    <row r="28" spans="1:3" ht="15.75">
      <c r="A28" s="53" t="s">
        <v>523</v>
      </c>
      <c r="B28" s="70" t="s">
        <v>524</v>
      </c>
      <c r="C28" s="54">
        <v>5901176</v>
      </c>
    </row>
    <row r="29" spans="1:3" ht="15.75">
      <c r="A29" s="53" t="s">
        <v>525</v>
      </c>
      <c r="B29" s="70" t="s">
        <v>526</v>
      </c>
      <c r="C29" s="298"/>
    </row>
    <row r="30" spans="1:3" ht="15.75">
      <c r="A30" s="71" t="s">
        <v>527</v>
      </c>
      <c r="B30" s="72" t="s">
        <v>528</v>
      </c>
      <c r="C30" s="73">
        <v>4459955</v>
      </c>
    </row>
    <row r="31" ht="15.75">
      <c r="A31" s="44"/>
    </row>
    <row r="56" spans="1:3" ht="15.75">
      <c r="A56" s="44"/>
      <c r="B56" s="60"/>
      <c r="C56" s="45"/>
    </row>
    <row r="70" spans="1:3" ht="15.75">
      <c r="A70" s="61"/>
      <c r="B70" s="62"/>
      <c r="C70" s="63"/>
    </row>
    <row r="76" spans="1:3" ht="15.75">
      <c r="A76" s="61"/>
      <c r="B76" s="62"/>
      <c r="C76" s="63"/>
    </row>
  </sheetData>
  <sheetProtection/>
  <mergeCells count="1">
    <mergeCell ref="A3:C3"/>
  </mergeCells>
  <printOptions/>
  <pageMargins left="0.97" right="0.4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tabColor indexed="35"/>
  </sheetPr>
  <dimension ref="A1:R38"/>
  <sheetViews>
    <sheetView zoomScalePageLayoutView="0" workbookViewId="0" topLeftCell="A25">
      <selection activeCell="A4" sqref="A4:R4"/>
    </sheetView>
  </sheetViews>
  <sheetFormatPr defaultColWidth="9.00390625" defaultRowHeight="15"/>
  <cols>
    <col min="1" max="1" width="5.421875" style="408" customWidth="1"/>
    <col min="2" max="2" width="39.7109375" style="411" customWidth="1"/>
    <col min="3" max="3" width="11.7109375" style="407" customWidth="1"/>
    <col min="4" max="4" width="8.421875" style="407" customWidth="1"/>
    <col min="5" max="5" width="17.421875" style="408" hidden="1" customWidth="1"/>
    <col min="6" max="6" width="7.8515625" style="408" customWidth="1"/>
    <col min="7" max="7" width="15.140625" style="408" hidden="1" customWidth="1"/>
    <col min="8" max="8" width="12.7109375" style="408" bestFit="1" customWidth="1"/>
    <col min="9" max="9" width="17.421875" style="408" hidden="1" customWidth="1"/>
    <col min="10" max="10" width="8.00390625" style="408" customWidth="1"/>
    <col min="11" max="11" width="16.421875" style="408" hidden="1" customWidth="1"/>
    <col min="12" max="12" width="9.00390625" style="408" customWidth="1"/>
    <col min="13" max="13" width="19.7109375" style="408" hidden="1" customWidth="1"/>
    <col min="14" max="14" width="7.8515625" style="408" customWidth="1"/>
    <col min="15" max="15" width="16.28125" style="408" hidden="1" customWidth="1"/>
    <col min="16" max="16" width="8.421875" style="408" customWidth="1"/>
    <col min="17" max="17" width="17.421875" style="408" hidden="1" customWidth="1"/>
    <col min="18" max="18" width="11.421875" style="407" customWidth="1"/>
    <col min="19" max="16384" width="9.00390625" style="408" customWidth="1"/>
  </cols>
  <sheetData>
    <row r="1" spans="1:16" ht="15">
      <c r="A1" s="406" t="s">
        <v>632</v>
      </c>
      <c r="B1" s="406"/>
      <c r="C1" s="406"/>
      <c r="N1" s="409" t="s">
        <v>529</v>
      </c>
      <c r="O1" s="409"/>
      <c r="P1" s="409"/>
    </row>
    <row r="2" ht="15"/>
    <row r="3" spans="1:18" ht="6" customHeight="1">
      <c r="A3" s="368"/>
      <c r="B3" s="368"/>
      <c r="C3" s="75"/>
      <c r="D3" s="75"/>
      <c r="E3" s="124"/>
      <c r="F3" s="75"/>
      <c r="G3" s="125"/>
      <c r="H3" s="75"/>
      <c r="I3" s="75"/>
      <c r="J3" s="75"/>
      <c r="K3" s="75"/>
      <c r="L3" s="75"/>
      <c r="M3" s="75"/>
      <c r="N3" s="75"/>
      <c r="O3" s="75"/>
      <c r="P3" s="76"/>
      <c r="Q3" s="75"/>
      <c r="R3" s="75"/>
    </row>
    <row r="4" spans="1:18" ht="24.75" customHeight="1">
      <c r="A4" s="410" t="s">
        <v>618</v>
      </c>
      <c r="B4" s="410"/>
      <c r="C4" s="410"/>
      <c r="D4" s="410"/>
      <c r="E4" s="410"/>
      <c r="F4" s="410"/>
      <c r="G4" s="410"/>
      <c r="H4" s="410"/>
      <c r="I4" s="410"/>
      <c r="J4" s="410"/>
      <c r="K4" s="410"/>
      <c r="L4" s="410"/>
      <c r="M4" s="410"/>
      <c r="N4" s="410"/>
      <c r="O4" s="410"/>
      <c r="P4" s="410"/>
      <c r="Q4" s="410"/>
      <c r="R4" s="410"/>
    </row>
    <row r="5" spans="1:18" ht="18.75">
      <c r="A5" s="372" t="s">
        <v>619</v>
      </c>
      <c r="B5" s="372"/>
      <c r="C5" s="372"/>
      <c r="D5" s="372"/>
      <c r="E5" s="372"/>
      <c r="F5" s="372"/>
      <c r="G5" s="372"/>
      <c r="H5" s="372"/>
      <c r="I5" s="372"/>
      <c r="J5" s="372"/>
      <c r="K5" s="372"/>
      <c r="L5" s="372"/>
      <c r="M5" s="372"/>
      <c r="N5" s="372"/>
      <c r="O5" s="372"/>
      <c r="P5" s="372"/>
      <c r="Q5" s="372"/>
      <c r="R5" s="372"/>
    </row>
    <row r="6" spans="1:18" ht="15">
      <c r="A6" s="74"/>
      <c r="B6" s="126"/>
      <c r="C6" s="74"/>
      <c r="D6" s="74"/>
      <c r="E6" s="127"/>
      <c r="F6" s="74"/>
      <c r="G6" s="128"/>
      <c r="H6" s="74"/>
      <c r="I6" s="74"/>
      <c r="J6" s="74"/>
      <c r="K6" s="74"/>
      <c r="L6" s="74"/>
      <c r="M6" s="74"/>
      <c r="N6" s="75"/>
      <c r="O6" s="74"/>
      <c r="P6" s="76" t="s">
        <v>530</v>
      </c>
      <c r="Q6" s="74"/>
      <c r="R6" s="74"/>
    </row>
    <row r="7" spans="1:18" ht="21.75" customHeight="1">
      <c r="A7" s="367" t="s">
        <v>414</v>
      </c>
      <c r="B7" s="367" t="s">
        <v>531</v>
      </c>
      <c r="C7" s="367" t="s">
        <v>532</v>
      </c>
      <c r="D7" s="367" t="s">
        <v>638</v>
      </c>
      <c r="E7" s="129"/>
      <c r="F7" s="367" t="s">
        <v>534</v>
      </c>
      <c r="G7" s="130"/>
      <c r="H7" s="367" t="s">
        <v>440</v>
      </c>
      <c r="I7" s="369" t="s">
        <v>639</v>
      </c>
      <c r="J7" s="370"/>
      <c r="K7" s="370"/>
      <c r="L7" s="370"/>
      <c r="M7" s="370"/>
      <c r="N7" s="370"/>
      <c r="O7" s="370"/>
      <c r="P7" s="370"/>
      <c r="Q7" s="370"/>
      <c r="R7" s="371"/>
    </row>
    <row r="8" spans="1:18" ht="48.75" customHeight="1">
      <c r="A8" s="367"/>
      <c r="B8" s="367"/>
      <c r="C8" s="367"/>
      <c r="D8" s="367"/>
      <c r="E8" s="131" t="s">
        <v>533</v>
      </c>
      <c r="F8" s="367"/>
      <c r="G8" s="132" t="s">
        <v>620</v>
      </c>
      <c r="H8" s="367"/>
      <c r="I8" s="77" t="s">
        <v>621</v>
      </c>
      <c r="J8" s="77" t="s">
        <v>535</v>
      </c>
      <c r="K8" s="77" t="s">
        <v>622</v>
      </c>
      <c r="L8" s="77" t="s">
        <v>536</v>
      </c>
      <c r="M8" s="77" t="s">
        <v>623</v>
      </c>
      <c r="N8" s="77" t="s">
        <v>537</v>
      </c>
      <c r="O8" s="77" t="s">
        <v>624</v>
      </c>
      <c r="P8" s="77" t="s">
        <v>538</v>
      </c>
      <c r="Q8" s="77" t="s">
        <v>625</v>
      </c>
      <c r="R8" s="77" t="s">
        <v>539</v>
      </c>
    </row>
    <row r="9" spans="1:18" ht="31.5">
      <c r="A9" s="300">
        <v>1</v>
      </c>
      <c r="B9" s="301" t="s">
        <v>540</v>
      </c>
      <c r="C9" s="302">
        <v>6570.254699</v>
      </c>
      <c r="D9" s="302">
        <v>0</v>
      </c>
      <c r="E9" s="302"/>
      <c r="F9" s="302">
        <v>0</v>
      </c>
      <c r="G9" s="302"/>
      <c r="H9" s="302">
        <v>6570.254699</v>
      </c>
      <c r="I9" s="302">
        <v>6570254699</v>
      </c>
      <c r="J9" s="302">
        <v>0</v>
      </c>
      <c r="K9" s="302"/>
      <c r="L9" s="302">
        <v>0</v>
      </c>
      <c r="M9" s="302"/>
      <c r="N9" s="302">
        <v>0</v>
      </c>
      <c r="O9" s="302"/>
      <c r="P9" s="302">
        <v>6570.254699</v>
      </c>
      <c r="Q9" s="302">
        <v>6570254699</v>
      </c>
      <c r="R9" s="302">
        <v>0</v>
      </c>
    </row>
    <row r="10" spans="1:18" ht="15.75">
      <c r="A10" s="303">
        <v>2</v>
      </c>
      <c r="B10" s="94" t="s">
        <v>541</v>
      </c>
      <c r="C10" s="304">
        <v>70233.193406</v>
      </c>
      <c r="D10" s="304">
        <v>3276.58588</v>
      </c>
      <c r="E10" s="305">
        <v>3276585880</v>
      </c>
      <c r="F10" s="304">
        <v>0</v>
      </c>
      <c r="G10" s="304"/>
      <c r="H10" s="304">
        <v>66956.607526</v>
      </c>
      <c r="I10" s="304">
        <v>66956607526</v>
      </c>
      <c r="J10" s="304">
        <v>0</v>
      </c>
      <c r="K10" s="304"/>
      <c r="L10" s="304">
        <v>0</v>
      </c>
      <c r="M10" s="304"/>
      <c r="N10" s="304">
        <v>0</v>
      </c>
      <c r="O10" s="304"/>
      <c r="P10" s="304">
        <v>66956.607526</v>
      </c>
      <c r="Q10" s="304">
        <v>66956607526</v>
      </c>
      <c r="R10" s="304">
        <v>0</v>
      </c>
    </row>
    <row r="11" spans="1:18" ht="31.5">
      <c r="A11" s="303">
        <f>+A10+1</f>
        <v>3</v>
      </c>
      <c r="B11" s="94" t="s">
        <v>542</v>
      </c>
      <c r="C11" s="304">
        <v>13444.544731</v>
      </c>
      <c r="D11" s="304">
        <v>0</v>
      </c>
      <c r="E11" s="305"/>
      <c r="F11" s="304">
        <v>0</v>
      </c>
      <c r="G11" s="304"/>
      <c r="H11" s="304">
        <v>13444.544731</v>
      </c>
      <c r="I11" s="304">
        <v>13444544731</v>
      </c>
      <c r="J11" s="304">
        <v>0</v>
      </c>
      <c r="K11" s="304"/>
      <c r="L11" s="304">
        <v>0</v>
      </c>
      <c r="M11" s="304"/>
      <c r="N11" s="304">
        <v>0</v>
      </c>
      <c r="O11" s="304"/>
      <c r="P11" s="304">
        <v>13444.544731</v>
      </c>
      <c r="Q11" s="304">
        <v>13444544731</v>
      </c>
      <c r="R11" s="304">
        <v>0</v>
      </c>
    </row>
    <row r="12" spans="1:18" ht="15.75">
      <c r="A12" s="303">
        <f aca="true" t="shared" si="0" ref="A12:A32">+A11+1</f>
        <v>4</v>
      </c>
      <c r="B12" s="94" t="s">
        <v>543</v>
      </c>
      <c r="C12" s="304">
        <v>24712.18491</v>
      </c>
      <c r="D12" s="304">
        <v>1595.631114</v>
      </c>
      <c r="E12" s="305">
        <v>1595631114</v>
      </c>
      <c r="F12" s="304">
        <v>0</v>
      </c>
      <c r="G12" s="304"/>
      <c r="H12" s="304">
        <v>23116.553796</v>
      </c>
      <c r="I12" s="304">
        <v>18860569629</v>
      </c>
      <c r="J12" s="304">
        <v>0</v>
      </c>
      <c r="K12" s="304"/>
      <c r="L12" s="304">
        <v>0</v>
      </c>
      <c r="M12" s="304"/>
      <c r="N12" s="304">
        <v>0</v>
      </c>
      <c r="O12" s="304"/>
      <c r="P12" s="304">
        <v>18860.569629</v>
      </c>
      <c r="Q12" s="304">
        <v>18860569629</v>
      </c>
      <c r="R12" s="304">
        <v>4255.984167</v>
      </c>
    </row>
    <row r="13" spans="1:18" ht="15.75">
      <c r="A13" s="303">
        <f t="shared" si="0"/>
        <v>5</v>
      </c>
      <c r="B13" s="94" t="s">
        <v>544</v>
      </c>
      <c r="C13" s="304">
        <v>24350.054112</v>
      </c>
      <c r="D13" s="304">
        <v>0</v>
      </c>
      <c r="E13" s="304"/>
      <c r="F13" s="304">
        <v>0</v>
      </c>
      <c r="G13" s="304"/>
      <c r="H13" s="304">
        <v>24350.054112</v>
      </c>
      <c r="I13" s="304">
        <v>24350054112</v>
      </c>
      <c r="J13" s="304">
        <v>0</v>
      </c>
      <c r="K13" s="304"/>
      <c r="L13" s="304">
        <v>0</v>
      </c>
      <c r="M13" s="304"/>
      <c r="N13" s="304">
        <v>0</v>
      </c>
      <c r="O13" s="304"/>
      <c r="P13" s="304">
        <v>24350.054112</v>
      </c>
      <c r="Q13" s="304">
        <v>24350054112</v>
      </c>
      <c r="R13" s="304">
        <v>0</v>
      </c>
    </row>
    <row r="14" spans="1:18" s="407" customFormat="1" ht="15.75">
      <c r="A14" s="303">
        <f t="shared" si="0"/>
        <v>6</v>
      </c>
      <c r="B14" s="94" t="s">
        <v>545</v>
      </c>
      <c r="C14" s="304">
        <v>20678.99312</v>
      </c>
      <c r="D14" s="304">
        <v>0</v>
      </c>
      <c r="E14" s="305"/>
      <c r="F14" s="304">
        <v>0</v>
      </c>
      <c r="G14" s="304"/>
      <c r="H14" s="304">
        <v>20678.99312</v>
      </c>
      <c r="I14" s="304">
        <v>20678993120</v>
      </c>
      <c r="J14" s="304">
        <v>0</v>
      </c>
      <c r="K14" s="304"/>
      <c r="L14" s="304">
        <v>0</v>
      </c>
      <c r="M14" s="304"/>
      <c r="N14" s="304">
        <v>0</v>
      </c>
      <c r="O14" s="304"/>
      <c r="P14" s="304">
        <v>20678.99312</v>
      </c>
      <c r="Q14" s="304">
        <v>20678993120</v>
      </c>
      <c r="R14" s="304">
        <v>0</v>
      </c>
    </row>
    <row r="15" spans="1:18" ht="15.75">
      <c r="A15" s="303">
        <f t="shared" si="0"/>
        <v>7</v>
      </c>
      <c r="B15" s="94" t="s">
        <v>546</v>
      </c>
      <c r="C15" s="304">
        <v>44490.981702</v>
      </c>
      <c r="D15" s="304">
        <v>8412.449663</v>
      </c>
      <c r="E15" s="306">
        <v>8412449663</v>
      </c>
      <c r="F15" s="304">
        <v>0</v>
      </c>
      <c r="G15" s="304"/>
      <c r="H15" s="304">
        <v>36078.532039</v>
      </c>
      <c r="I15" s="304">
        <v>36078532039</v>
      </c>
      <c r="J15" s="304">
        <v>0</v>
      </c>
      <c r="K15" s="304"/>
      <c r="L15" s="304">
        <v>0</v>
      </c>
      <c r="M15" s="304"/>
      <c r="N15" s="304">
        <v>28298.809022</v>
      </c>
      <c r="O15" s="304">
        <v>28298809022</v>
      </c>
      <c r="P15" s="304">
        <v>7779.723017</v>
      </c>
      <c r="Q15" s="304">
        <v>7779723017</v>
      </c>
      <c r="R15" s="304">
        <v>0</v>
      </c>
    </row>
    <row r="16" spans="1:18" ht="15.75">
      <c r="A16" s="303">
        <f t="shared" si="0"/>
        <v>8</v>
      </c>
      <c r="B16" s="94" t="s">
        <v>547</v>
      </c>
      <c r="C16" s="304">
        <v>11396.763148</v>
      </c>
      <c r="D16" s="304">
        <v>35.710962</v>
      </c>
      <c r="E16" s="304">
        <v>35710962</v>
      </c>
      <c r="F16" s="304">
        <v>0</v>
      </c>
      <c r="G16" s="304"/>
      <c r="H16" s="304">
        <v>11361.052186</v>
      </c>
      <c r="I16" s="304">
        <v>11361052186</v>
      </c>
      <c r="J16" s="304">
        <v>0</v>
      </c>
      <c r="K16" s="304"/>
      <c r="L16" s="304">
        <v>0</v>
      </c>
      <c r="M16" s="304"/>
      <c r="N16" s="304">
        <v>0</v>
      </c>
      <c r="O16" s="304"/>
      <c r="P16" s="304">
        <v>11361.052186</v>
      </c>
      <c r="Q16" s="304">
        <v>11361052186</v>
      </c>
      <c r="R16" s="304">
        <v>0</v>
      </c>
    </row>
    <row r="17" spans="1:18" ht="15.75">
      <c r="A17" s="303">
        <f t="shared" si="0"/>
        <v>9</v>
      </c>
      <c r="B17" s="94" t="s">
        <v>548</v>
      </c>
      <c r="C17" s="304">
        <v>1278095.0824540001</v>
      </c>
      <c r="D17" s="304">
        <v>0</v>
      </c>
      <c r="E17" s="305"/>
      <c r="F17" s="304">
        <v>0</v>
      </c>
      <c r="G17" s="304"/>
      <c r="H17" s="304">
        <v>1278095.0824540001</v>
      </c>
      <c r="I17" s="304">
        <v>1278095082454</v>
      </c>
      <c r="J17" s="304">
        <v>0</v>
      </c>
      <c r="K17" s="304"/>
      <c r="L17" s="304">
        <v>0</v>
      </c>
      <c r="M17" s="304"/>
      <c r="N17" s="304">
        <v>0</v>
      </c>
      <c r="O17" s="304"/>
      <c r="P17" s="304">
        <v>19276.589901</v>
      </c>
      <c r="Q17" s="304">
        <v>19276589901</v>
      </c>
      <c r="R17" s="304">
        <v>1258818.492553</v>
      </c>
    </row>
    <row r="18" spans="1:18" ht="15.75">
      <c r="A18" s="303">
        <f t="shared" si="0"/>
        <v>10</v>
      </c>
      <c r="B18" s="94" t="s">
        <v>626</v>
      </c>
      <c r="C18" s="304">
        <v>31995.511330999998</v>
      </c>
      <c r="D18" s="304">
        <v>0</v>
      </c>
      <c r="E18" s="305"/>
      <c r="F18" s="304">
        <v>0</v>
      </c>
      <c r="G18" s="304"/>
      <c r="H18" s="304">
        <v>31995.511330999998</v>
      </c>
      <c r="I18" s="304">
        <v>27101050331</v>
      </c>
      <c r="J18" s="304">
        <v>0</v>
      </c>
      <c r="K18" s="304"/>
      <c r="L18" s="304">
        <v>0</v>
      </c>
      <c r="M18" s="304"/>
      <c r="N18" s="304">
        <v>0</v>
      </c>
      <c r="O18" s="304"/>
      <c r="P18" s="304">
        <v>27101.050331</v>
      </c>
      <c r="Q18" s="307">
        <v>27101050331</v>
      </c>
      <c r="R18" s="304">
        <v>4894.461</v>
      </c>
    </row>
    <row r="19" spans="1:18" ht="15.75">
      <c r="A19" s="303">
        <f t="shared" si="0"/>
        <v>11</v>
      </c>
      <c r="B19" s="94" t="s">
        <v>549</v>
      </c>
      <c r="C19" s="304">
        <v>18625.905666</v>
      </c>
      <c r="D19" s="304">
        <v>4458.763996</v>
      </c>
      <c r="E19" s="306">
        <v>4458763996</v>
      </c>
      <c r="F19" s="304">
        <v>0</v>
      </c>
      <c r="G19" s="304"/>
      <c r="H19" s="304">
        <v>14167.14167</v>
      </c>
      <c r="I19" s="304">
        <v>14167141670</v>
      </c>
      <c r="J19" s="304">
        <v>0</v>
      </c>
      <c r="K19" s="304"/>
      <c r="L19" s="304">
        <v>0</v>
      </c>
      <c r="M19" s="304"/>
      <c r="N19" s="304">
        <v>0</v>
      </c>
      <c r="O19" s="304"/>
      <c r="P19" s="304">
        <v>14167.14167</v>
      </c>
      <c r="Q19" s="304">
        <v>14167141670</v>
      </c>
      <c r="R19" s="304">
        <v>0</v>
      </c>
    </row>
    <row r="20" spans="1:18" ht="15.75">
      <c r="A20" s="303">
        <f t="shared" si="0"/>
        <v>12</v>
      </c>
      <c r="B20" s="94" t="s">
        <v>550</v>
      </c>
      <c r="C20" s="304">
        <v>6715.956283</v>
      </c>
      <c r="D20" s="304">
        <v>0</v>
      </c>
      <c r="E20" s="305"/>
      <c r="F20" s="304">
        <v>0</v>
      </c>
      <c r="G20" s="304"/>
      <c r="H20" s="304">
        <v>6715.956283</v>
      </c>
      <c r="I20" s="304">
        <v>0</v>
      </c>
      <c r="J20" s="304">
        <v>0</v>
      </c>
      <c r="K20" s="304"/>
      <c r="L20" s="304">
        <v>0</v>
      </c>
      <c r="M20" s="304"/>
      <c r="N20" s="304">
        <v>0</v>
      </c>
      <c r="O20" s="304"/>
      <c r="P20" s="304">
        <v>0</v>
      </c>
      <c r="Q20" s="304"/>
      <c r="R20" s="304">
        <v>6715.956283</v>
      </c>
    </row>
    <row r="21" spans="1:18" ht="15.75">
      <c r="A21" s="303">
        <f t="shared" si="0"/>
        <v>13</v>
      </c>
      <c r="B21" s="94" t="s">
        <v>551</v>
      </c>
      <c r="C21" s="304">
        <v>9709.42549</v>
      </c>
      <c r="D21" s="304">
        <v>0</v>
      </c>
      <c r="E21" s="304"/>
      <c r="F21" s="304">
        <v>0</v>
      </c>
      <c r="G21" s="304"/>
      <c r="H21" s="304">
        <v>9709.42549</v>
      </c>
      <c r="I21" s="304">
        <v>9709425490</v>
      </c>
      <c r="J21" s="304">
        <v>0</v>
      </c>
      <c r="K21" s="304"/>
      <c r="L21" s="304">
        <v>0</v>
      </c>
      <c r="M21" s="304"/>
      <c r="N21" s="304">
        <v>0</v>
      </c>
      <c r="O21" s="304"/>
      <c r="P21" s="304">
        <v>9709.42549</v>
      </c>
      <c r="Q21" s="304">
        <v>9709425490</v>
      </c>
      <c r="R21" s="304">
        <v>0</v>
      </c>
    </row>
    <row r="22" spans="1:18" ht="15.75">
      <c r="A22" s="303">
        <f t="shared" si="0"/>
        <v>14</v>
      </c>
      <c r="B22" s="94" t="s">
        <v>552</v>
      </c>
      <c r="C22" s="304">
        <v>32988.881449</v>
      </c>
      <c r="D22" s="304">
        <v>277.496032</v>
      </c>
      <c r="E22" s="304">
        <v>277496032</v>
      </c>
      <c r="F22" s="304">
        <v>0</v>
      </c>
      <c r="G22" s="304"/>
      <c r="H22" s="304">
        <v>32711.385416999998</v>
      </c>
      <c r="I22" s="304">
        <v>32711385417</v>
      </c>
      <c r="J22" s="304">
        <v>11236.9736</v>
      </c>
      <c r="K22" s="304">
        <v>11236973600</v>
      </c>
      <c r="L22" s="304">
        <v>0</v>
      </c>
      <c r="M22" s="304"/>
      <c r="N22" s="304">
        <v>0</v>
      </c>
      <c r="O22" s="304"/>
      <c r="P22" s="304">
        <v>21474.411817</v>
      </c>
      <c r="Q22" s="304">
        <v>21474411817</v>
      </c>
      <c r="R22" s="304">
        <v>0</v>
      </c>
    </row>
    <row r="23" spans="1:18" ht="31.5">
      <c r="A23" s="303">
        <f t="shared" si="0"/>
        <v>15</v>
      </c>
      <c r="B23" s="94" t="s">
        <v>553</v>
      </c>
      <c r="C23" s="304">
        <v>332259.22252500005</v>
      </c>
      <c r="D23" s="304">
        <v>0</v>
      </c>
      <c r="E23" s="304"/>
      <c r="F23" s="304">
        <v>1575.498849</v>
      </c>
      <c r="G23" s="304">
        <v>1575498849</v>
      </c>
      <c r="H23" s="304">
        <v>330683.723676</v>
      </c>
      <c r="I23" s="304">
        <v>330683723676</v>
      </c>
      <c r="J23" s="304">
        <v>0</v>
      </c>
      <c r="K23" s="304"/>
      <c r="L23" s="304">
        <v>304953.3639</v>
      </c>
      <c r="M23" s="304">
        <v>304953363900</v>
      </c>
      <c r="N23" s="304">
        <v>0</v>
      </c>
      <c r="O23" s="304"/>
      <c r="P23" s="304">
        <v>25730.359776</v>
      </c>
      <c r="Q23" s="304">
        <v>25730359776</v>
      </c>
      <c r="R23" s="304">
        <v>0</v>
      </c>
    </row>
    <row r="24" spans="1:18" ht="15.75">
      <c r="A24" s="303">
        <f t="shared" si="0"/>
        <v>16</v>
      </c>
      <c r="B24" s="94" t="s">
        <v>554</v>
      </c>
      <c r="C24" s="304">
        <v>16471.929768</v>
      </c>
      <c r="D24" s="304">
        <v>8383.03802</v>
      </c>
      <c r="E24" s="304">
        <v>8383038020</v>
      </c>
      <c r="F24" s="304">
        <v>0</v>
      </c>
      <c r="G24" s="304"/>
      <c r="H24" s="304">
        <v>8088.891748</v>
      </c>
      <c r="I24" s="304">
        <v>8088891748</v>
      </c>
      <c r="J24" s="304">
        <v>0</v>
      </c>
      <c r="K24" s="304"/>
      <c r="L24" s="304">
        <v>0</v>
      </c>
      <c r="M24" s="304"/>
      <c r="N24" s="304">
        <v>0</v>
      </c>
      <c r="O24" s="304"/>
      <c r="P24" s="304">
        <v>8088.891748</v>
      </c>
      <c r="Q24" s="304">
        <v>8088891748</v>
      </c>
      <c r="R24" s="304">
        <v>0</v>
      </c>
    </row>
    <row r="25" spans="1:18" ht="15.75">
      <c r="A25" s="303">
        <f t="shared" si="0"/>
        <v>17</v>
      </c>
      <c r="B25" s="94" t="s">
        <v>555</v>
      </c>
      <c r="C25" s="304">
        <v>25507.880766000002</v>
      </c>
      <c r="D25" s="304">
        <v>4277.940832</v>
      </c>
      <c r="E25" s="305">
        <v>4277940832</v>
      </c>
      <c r="F25" s="304">
        <v>0</v>
      </c>
      <c r="G25" s="304"/>
      <c r="H25" s="304">
        <v>21229.939934</v>
      </c>
      <c r="I25" s="304">
        <v>21229939934</v>
      </c>
      <c r="J25" s="304">
        <v>0</v>
      </c>
      <c r="K25" s="304"/>
      <c r="L25" s="304">
        <v>0</v>
      </c>
      <c r="M25" s="304"/>
      <c r="N25" s="304">
        <v>0</v>
      </c>
      <c r="O25" s="304"/>
      <c r="P25" s="304">
        <v>17675.900297</v>
      </c>
      <c r="Q25" s="304">
        <v>17675900297</v>
      </c>
      <c r="R25" s="304">
        <v>3554.039637</v>
      </c>
    </row>
    <row r="26" spans="1:18" ht="15.75">
      <c r="A26" s="303">
        <f t="shared" si="0"/>
        <v>18</v>
      </c>
      <c r="B26" s="94" t="s">
        <v>556</v>
      </c>
      <c r="C26" s="304">
        <v>17870.9611</v>
      </c>
      <c r="D26" s="304">
        <v>0</v>
      </c>
      <c r="E26" s="304"/>
      <c r="F26" s="304">
        <v>0</v>
      </c>
      <c r="G26" s="304"/>
      <c r="H26" s="304">
        <v>17870.9611</v>
      </c>
      <c r="I26" s="304">
        <v>17870961100</v>
      </c>
      <c r="J26" s="304">
        <v>0</v>
      </c>
      <c r="K26" s="304"/>
      <c r="L26" s="304">
        <v>0</v>
      </c>
      <c r="M26" s="304"/>
      <c r="N26" s="304">
        <v>0</v>
      </c>
      <c r="O26" s="304"/>
      <c r="P26" s="304">
        <v>17870.9611</v>
      </c>
      <c r="Q26" s="308">
        <v>17870961100</v>
      </c>
      <c r="R26" s="304">
        <v>0</v>
      </c>
    </row>
    <row r="27" spans="1:18" ht="15.75">
      <c r="A27" s="303">
        <f t="shared" si="0"/>
        <v>19</v>
      </c>
      <c r="B27" s="94" t="s">
        <v>557</v>
      </c>
      <c r="C27" s="304">
        <v>14303.645762</v>
      </c>
      <c r="D27" s="304">
        <v>0</v>
      </c>
      <c r="E27" s="305"/>
      <c r="F27" s="304">
        <v>0</v>
      </c>
      <c r="G27" s="304"/>
      <c r="H27" s="304">
        <v>14303.645762</v>
      </c>
      <c r="I27" s="304">
        <v>14303645762</v>
      </c>
      <c r="J27" s="304">
        <v>0</v>
      </c>
      <c r="K27" s="304"/>
      <c r="L27" s="304">
        <v>0</v>
      </c>
      <c r="M27" s="304"/>
      <c r="N27" s="304">
        <v>0</v>
      </c>
      <c r="O27" s="304"/>
      <c r="P27" s="304">
        <v>14303.645762</v>
      </c>
      <c r="Q27" s="304">
        <v>14303645762</v>
      </c>
      <c r="R27" s="304">
        <v>0</v>
      </c>
    </row>
    <row r="28" spans="1:18" ht="15.75">
      <c r="A28" s="303">
        <f t="shared" si="0"/>
        <v>20</v>
      </c>
      <c r="B28" s="94" t="s">
        <v>558</v>
      </c>
      <c r="C28" s="304">
        <v>33028.448548</v>
      </c>
      <c r="D28" s="304">
        <v>10967.120665</v>
      </c>
      <c r="E28" s="304">
        <v>10967120665</v>
      </c>
      <c r="F28" s="304">
        <v>95.052025</v>
      </c>
      <c r="G28" s="304">
        <v>95052025</v>
      </c>
      <c r="H28" s="304">
        <v>21966.275858</v>
      </c>
      <c r="I28" s="304">
        <v>21966275858</v>
      </c>
      <c r="J28" s="304">
        <v>0</v>
      </c>
      <c r="K28" s="304"/>
      <c r="L28" s="304">
        <v>0</v>
      </c>
      <c r="M28" s="304"/>
      <c r="N28" s="304">
        <v>0</v>
      </c>
      <c r="O28" s="304"/>
      <c r="P28" s="304">
        <v>14660.329905</v>
      </c>
      <c r="Q28" s="304">
        <v>14660329905</v>
      </c>
      <c r="R28" s="304">
        <v>7305.945953</v>
      </c>
    </row>
    <row r="29" spans="1:18" ht="31.5">
      <c r="A29" s="303">
        <f t="shared" si="0"/>
        <v>21</v>
      </c>
      <c r="B29" s="94" t="s">
        <v>559</v>
      </c>
      <c r="C29" s="304">
        <v>40787.788247000004</v>
      </c>
      <c r="D29" s="304">
        <v>21211.030563</v>
      </c>
      <c r="E29" s="305">
        <v>21211030563</v>
      </c>
      <c r="F29" s="304">
        <v>0</v>
      </c>
      <c r="G29" s="304"/>
      <c r="H29" s="304">
        <v>19576.757684</v>
      </c>
      <c r="I29" s="304">
        <v>0</v>
      </c>
      <c r="J29" s="304">
        <v>0</v>
      </c>
      <c r="K29" s="304"/>
      <c r="L29" s="304">
        <v>0</v>
      </c>
      <c r="M29" s="304"/>
      <c r="N29" s="304">
        <v>0</v>
      </c>
      <c r="O29" s="304"/>
      <c r="P29" s="304">
        <v>0</v>
      </c>
      <c r="Q29" s="304"/>
      <c r="R29" s="304">
        <v>19576.757684</v>
      </c>
    </row>
    <row r="30" spans="1:18" ht="15.75">
      <c r="A30" s="303">
        <f t="shared" si="0"/>
        <v>22</v>
      </c>
      <c r="B30" s="94" t="s">
        <v>560</v>
      </c>
      <c r="C30" s="304">
        <v>5182.6808009999995</v>
      </c>
      <c r="D30" s="304">
        <v>305.15</v>
      </c>
      <c r="E30" s="305">
        <v>305150000</v>
      </c>
      <c r="F30" s="304">
        <v>0</v>
      </c>
      <c r="G30" s="304"/>
      <c r="H30" s="304">
        <v>4877.530801</v>
      </c>
      <c r="I30" s="304">
        <v>4877530801</v>
      </c>
      <c r="J30" s="304">
        <v>0</v>
      </c>
      <c r="K30" s="304"/>
      <c r="L30" s="304">
        <v>0</v>
      </c>
      <c r="M30" s="304"/>
      <c r="N30" s="304">
        <v>0</v>
      </c>
      <c r="O30" s="304"/>
      <c r="P30" s="304">
        <v>4877.530801</v>
      </c>
      <c r="Q30" s="304">
        <v>4877530801</v>
      </c>
      <c r="R30" s="304">
        <v>0</v>
      </c>
    </row>
    <row r="31" spans="1:18" ht="15.75">
      <c r="A31" s="303">
        <f t="shared" si="0"/>
        <v>23</v>
      </c>
      <c r="B31" s="94" t="s">
        <v>561</v>
      </c>
      <c r="C31" s="304">
        <v>23324.174529</v>
      </c>
      <c r="D31" s="304">
        <v>13423.661313</v>
      </c>
      <c r="E31" s="305">
        <v>13423661313</v>
      </c>
      <c r="F31" s="304">
        <v>0</v>
      </c>
      <c r="G31" s="304"/>
      <c r="H31" s="304">
        <v>9900.513216</v>
      </c>
      <c r="I31" s="304">
        <v>9900513216</v>
      </c>
      <c r="J31" s="304">
        <v>0</v>
      </c>
      <c r="K31" s="304"/>
      <c r="L31" s="304">
        <v>0</v>
      </c>
      <c r="M31" s="304"/>
      <c r="N31" s="304">
        <v>0</v>
      </c>
      <c r="O31" s="306"/>
      <c r="P31" s="304">
        <v>9900.513216</v>
      </c>
      <c r="Q31" s="304">
        <v>9900513216</v>
      </c>
      <c r="R31" s="304">
        <v>0</v>
      </c>
    </row>
    <row r="32" spans="1:18" ht="15.75">
      <c r="A32" s="309">
        <f t="shared" si="0"/>
        <v>24</v>
      </c>
      <c r="B32" s="310" t="s">
        <v>562</v>
      </c>
      <c r="C32" s="311">
        <v>3776.703927</v>
      </c>
      <c r="D32" s="311">
        <v>0</v>
      </c>
      <c r="E32" s="311"/>
      <c r="F32" s="311">
        <v>0</v>
      </c>
      <c r="G32" s="311"/>
      <c r="H32" s="311">
        <v>3776.703927</v>
      </c>
      <c r="I32" s="311">
        <v>3776703927</v>
      </c>
      <c r="J32" s="311">
        <v>0</v>
      </c>
      <c r="K32" s="311"/>
      <c r="L32" s="311">
        <v>0</v>
      </c>
      <c r="M32" s="311"/>
      <c r="N32" s="311">
        <v>0</v>
      </c>
      <c r="O32" s="311"/>
      <c r="P32" s="311">
        <v>3776.703927</v>
      </c>
      <c r="Q32" s="311">
        <v>3776703927</v>
      </c>
      <c r="R32" s="311">
        <v>0</v>
      </c>
    </row>
    <row r="33" s="133" customFormat="1" ht="11.25">
      <c r="B33" s="134"/>
    </row>
    <row r="34" s="133" customFormat="1" ht="11.25">
      <c r="B34" s="134"/>
    </row>
    <row r="35" s="133" customFormat="1" ht="11.25">
      <c r="B35" s="134"/>
    </row>
    <row r="36" s="133" customFormat="1" ht="11.25">
      <c r="B36" s="134"/>
    </row>
    <row r="37" s="133" customFormat="1" ht="11.25">
      <c r="B37" s="134"/>
    </row>
    <row r="38" s="133" customFormat="1" ht="11.25">
      <c r="B38" s="134"/>
    </row>
  </sheetData>
  <sheetProtection/>
  <mergeCells count="11">
    <mergeCell ref="B7:B8"/>
    <mergeCell ref="A4:R4"/>
    <mergeCell ref="A1:C1"/>
    <mergeCell ref="C7:C8"/>
    <mergeCell ref="D7:D8"/>
    <mergeCell ref="F7:F8"/>
    <mergeCell ref="A3:B3"/>
    <mergeCell ref="I7:R7"/>
    <mergeCell ref="A5:R5"/>
    <mergeCell ref="A7:A8"/>
    <mergeCell ref="H7:H8"/>
  </mergeCells>
  <conditionalFormatting sqref="N1:O1">
    <cfRule type="cellIs" priority="3" dxfId="6" operator="lessThan" stopIfTrue="1">
      <formula>#REF!</formula>
    </cfRule>
  </conditionalFormatting>
  <printOptions/>
  <pageMargins left="0.31" right="0.16" top="0.34" bottom="0.23" header="0.15748031496063" footer="0.17"/>
  <pageSetup horizontalDpi="600" verticalDpi="600" orientation="landscape" r:id="rId3"/>
  <legacyDrawing r:id="rId2"/>
</worksheet>
</file>

<file path=xl/worksheets/sheet7.xml><?xml version="1.0" encoding="utf-8"?>
<worksheet xmlns="http://schemas.openxmlformats.org/spreadsheetml/2006/main" xmlns:r="http://schemas.openxmlformats.org/officeDocument/2006/relationships">
  <sheetPr>
    <tabColor indexed="35"/>
  </sheetPr>
  <dimension ref="A1:AA36"/>
  <sheetViews>
    <sheetView zoomScalePageLayoutView="0" workbookViewId="0" topLeftCell="A25">
      <selection activeCell="A1" sqref="A1"/>
    </sheetView>
  </sheetViews>
  <sheetFormatPr defaultColWidth="9.140625" defaultRowHeight="15"/>
  <cols>
    <col min="1" max="1" width="5.8515625" style="203" customWidth="1"/>
    <col min="2" max="2" width="46.28125" style="99" customWidth="1"/>
    <col min="3" max="3" width="18.00390625" style="98" hidden="1" customWidth="1"/>
    <col min="4" max="4" width="21.28125" style="98" hidden="1" customWidth="1"/>
    <col min="5" max="5" width="18.28125" style="98" hidden="1" customWidth="1"/>
    <col min="6" max="6" width="17.28125" style="98" hidden="1" customWidth="1"/>
    <col min="7" max="7" width="19.140625" style="103" hidden="1" customWidth="1"/>
    <col min="8" max="8" width="17.00390625" style="103" hidden="1" customWidth="1"/>
    <col min="9" max="9" width="17.00390625" style="98" hidden="1" customWidth="1"/>
    <col min="10" max="10" width="15.57421875" style="98" hidden="1" customWidth="1"/>
    <col min="11" max="11" width="17.00390625" style="98" hidden="1" customWidth="1"/>
    <col min="12" max="12" width="22.00390625" style="103" hidden="1" customWidth="1"/>
    <col min="13" max="13" width="17.00390625" style="103" hidden="1" customWidth="1"/>
    <col min="14" max="16" width="13.00390625" style="98" customWidth="1"/>
    <col min="17" max="17" width="17.28125" style="98" hidden="1" customWidth="1"/>
    <col min="18" max="18" width="18.7109375" style="98" hidden="1" customWidth="1"/>
    <col min="19" max="19" width="17.28125" style="98" hidden="1" customWidth="1"/>
    <col min="20" max="20" width="22.8515625" style="103" hidden="1" customWidth="1"/>
    <col min="21" max="21" width="17.28125" style="103" hidden="1" customWidth="1"/>
    <col min="22" max="22" width="17.00390625" style="98" hidden="1" customWidth="1"/>
    <col min="23" max="23" width="15.8515625" style="98" hidden="1" customWidth="1"/>
    <col min="24" max="24" width="17.00390625" style="98" hidden="1" customWidth="1"/>
    <col min="25" max="25" width="19.00390625" style="103" hidden="1" customWidth="1"/>
    <col min="26" max="26" width="17.28125" style="103" hidden="1" customWidth="1"/>
    <col min="27" max="27" width="19.140625" style="100" hidden="1" customWidth="1"/>
    <col min="28" max="16384" width="9.140625" style="99" customWidth="1"/>
  </cols>
  <sheetData>
    <row r="1" spans="1:26" ht="15.75" customHeight="1">
      <c r="A1" s="312" t="s">
        <v>632</v>
      </c>
      <c r="B1" s="211"/>
      <c r="C1" s="83"/>
      <c r="D1" s="84"/>
      <c r="E1" s="84"/>
      <c r="F1" s="84"/>
      <c r="G1" s="85"/>
      <c r="H1" s="86"/>
      <c r="I1" s="85"/>
      <c r="J1" s="85"/>
      <c r="K1" s="86"/>
      <c r="L1" s="85"/>
      <c r="M1" s="85"/>
      <c r="N1" s="87"/>
      <c r="O1" s="383" t="s">
        <v>589</v>
      </c>
      <c r="P1" s="383"/>
      <c r="Q1" s="86"/>
      <c r="R1" s="85"/>
      <c r="S1" s="85"/>
      <c r="T1" s="86"/>
      <c r="U1" s="85"/>
      <c r="V1" s="99"/>
      <c r="W1" s="82"/>
      <c r="X1" s="99"/>
      <c r="Y1" s="100"/>
      <c r="Z1" s="100"/>
    </row>
    <row r="2" spans="1:26" ht="15.75" customHeight="1">
      <c r="A2" s="210"/>
      <c r="B2" s="211"/>
      <c r="C2" s="83"/>
      <c r="D2" s="84"/>
      <c r="E2" s="84"/>
      <c r="F2" s="84"/>
      <c r="G2" s="85"/>
      <c r="H2" s="86"/>
      <c r="I2" s="85"/>
      <c r="J2" s="85"/>
      <c r="K2" s="86"/>
      <c r="L2" s="85"/>
      <c r="M2" s="85"/>
      <c r="N2" s="87"/>
      <c r="O2" s="233"/>
      <c r="P2" s="233"/>
      <c r="Q2" s="86"/>
      <c r="R2" s="85"/>
      <c r="S2" s="85"/>
      <c r="T2" s="86"/>
      <c r="U2" s="85"/>
      <c r="V2" s="99"/>
      <c r="W2" s="82"/>
      <c r="X2" s="99"/>
      <c r="Y2" s="100"/>
      <c r="Z2" s="100"/>
    </row>
    <row r="3" spans="1:26" ht="60.75" customHeight="1">
      <c r="A3" s="384" t="s">
        <v>220</v>
      </c>
      <c r="B3" s="384"/>
      <c r="C3" s="384"/>
      <c r="D3" s="384"/>
      <c r="E3" s="384"/>
      <c r="F3" s="384"/>
      <c r="G3" s="384"/>
      <c r="H3" s="384"/>
      <c r="I3" s="384"/>
      <c r="J3" s="384"/>
      <c r="K3" s="384"/>
      <c r="L3" s="384"/>
      <c r="M3" s="384"/>
      <c r="N3" s="384"/>
      <c r="O3" s="384"/>
      <c r="P3" s="384"/>
      <c r="Q3" s="384"/>
      <c r="R3" s="384"/>
      <c r="S3" s="384"/>
      <c r="T3" s="384"/>
      <c r="U3" s="384"/>
      <c r="V3" s="99"/>
      <c r="W3" s="82"/>
      <c r="X3" s="99"/>
      <c r="Y3" s="100"/>
      <c r="Z3" s="100"/>
    </row>
    <row r="4" spans="1:26" ht="15.75">
      <c r="A4" s="385"/>
      <c r="B4" s="385"/>
      <c r="C4" s="385"/>
      <c r="D4" s="385"/>
      <c r="E4" s="385"/>
      <c r="F4" s="385"/>
      <c r="G4" s="385"/>
      <c r="H4" s="385"/>
      <c r="I4" s="385"/>
      <c r="J4" s="385"/>
      <c r="K4" s="385"/>
      <c r="L4" s="385"/>
      <c r="M4" s="385"/>
      <c r="N4" s="385"/>
      <c r="O4" s="385"/>
      <c r="P4" s="385"/>
      <c r="Q4" s="86"/>
      <c r="R4" s="85"/>
      <c r="S4" s="85"/>
      <c r="T4" s="86"/>
      <c r="U4" s="88" t="s">
        <v>474</v>
      </c>
      <c r="V4" s="99"/>
      <c r="W4" s="82"/>
      <c r="X4" s="99"/>
      <c r="Y4" s="100"/>
      <c r="Z4" s="100"/>
    </row>
    <row r="5" spans="1:27" s="102" customFormat="1" ht="18.75">
      <c r="A5" s="203"/>
      <c r="B5" s="99"/>
      <c r="C5" s="98"/>
      <c r="D5" s="98"/>
      <c r="E5" s="98"/>
      <c r="F5" s="98"/>
      <c r="G5" s="103"/>
      <c r="H5" s="103"/>
      <c r="I5" s="98"/>
      <c r="J5" s="98"/>
      <c r="K5" s="98"/>
      <c r="L5" s="103"/>
      <c r="M5" s="103"/>
      <c r="N5" s="98"/>
      <c r="O5" s="387" t="s">
        <v>474</v>
      </c>
      <c r="P5" s="387"/>
      <c r="S5" s="98"/>
      <c r="T5" s="103"/>
      <c r="U5" s="103"/>
      <c r="V5" s="98"/>
      <c r="W5" s="98"/>
      <c r="X5" s="98"/>
      <c r="Y5" s="101"/>
      <c r="Z5" s="101"/>
      <c r="AA5" s="101"/>
    </row>
    <row r="6" spans="1:24" ht="15.75" customHeight="1">
      <c r="A6" s="386" t="s">
        <v>414</v>
      </c>
      <c r="B6" s="386" t="s">
        <v>597</v>
      </c>
      <c r="C6" s="373" t="s">
        <v>598</v>
      </c>
      <c r="D6" s="380" t="s">
        <v>599</v>
      </c>
      <c r="E6" s="381"/>
      <c r="F6" s="381"/>
      <c r="G6" s="381"/>
      <c r="H6" s="382"/>
      <c r="I6" s="373" t="s">
        <v>600</v>
      </c>
      <c r="J6" s="373"/>
      <c r="K6" s="373"/>
      <c r="L6" s="373"/>
      <c r="M6" s="105"/>
      <c r="N6" s="373" t="s">
        <v>476</v>
      </c>
      <c r="O6" s="378" t="s">
        <v>594</v>
      </c>
      <c r="P6" s="378" t="s">
        <v>593</v>
      </c>
      <c r="Q6" s="380" t="s">
        <v>599</v>
      </c>
      <c r="R6" s="381"/>
      <c r="S6" s="381"/>
      <c r="T6" s="381"/>
      <c r="U6" s="382"/>
      <c r="V6" s="373" t="s">
        <v>600</v>
      </c>
      <c r="W6" s="373"/>
      <c r="X6" s="373"/>
    </row>
    <row r="7" spans="1:27" s="107" customFormat="1" ht="31.5">
      <c r="A7" s="386"/>
      <c r="B7" s="386"/>
      <c r="C7" s="373"/>
      <c r="D7" s="104" t="s">
        <v>563</v>
      </c>
      <c r="E7" s="104" t="s">
        <v>594</v>
      </c>
      <c r="F7" s="104" t="s">
        <v>602</v>
      </c>
      <c r="G7" s="108" t="s">
        <v>603</v>
      </c>
      <c r="H7" s="108" t="s">
        <v>604</v>
      </c>
      <c r="I7" s="104" t="s">
        <v>563</v>
      </c>
      <c r="J7" s="104" t="s">
        <v>594</v>
      </c>
      <c r="K7" s="104" t="s">
        <v>595</v>
      </c>
      <c r="L7" s="108" t="s">
        <v>603</v>
      </c>
      <c r="M7" s="108" t="s">
        <v>604</v>
      </c>
      <c r="N7" s="373"/>
      <c r="O7" s="379"/>
      <c r="P7" s="379"/>
      <c r="Q7" s="104" t="s">
        <v>563</v>
      </c>
      <c r="R7" s="104" t="s">
        <v>594</v>
      </c>
      <c r="S7" s="104" t="s">
        <v>595</v>
      </c>
      <c r="T7" s="108" t="s">
        <v>603</v>
      </c>
      <c r="U7" s="108" t="s">
        <v>604</v>
      </c>
      <c r="V7" s="104" t="s">
        <v>563</v>
      </c>
      <c r="W7" s="104" t="s">
        <v>594</v>
      </c>
      <c r="X7" s="104" t="s">
        <v>595</v>
      </c>
      <c r="Y7" s="106"/>
      <c r="Z7" s="105"/>
      <c r="AA7" s="374" t="s">
        <v>601</v>
      </c>
    </row>
    <row r="8" spans="1:27" s="109" customFormat="1" ht="31.5">
      <c r="A8" s="204"/>
      <c r="B8" s="110" t="s">
        <v>605</v>
      </c>
      <c r="C8" s="111" t="e">
        <f>D8+I8</f>
        <v>#REF!</v>
      </c>
      <c r="D8" s="111" t="e">
        <f>E8+F8</f>
        <v>#REF!</v>
      </c>
      <c r="E8" s="111" t="e">
        <f>E9+E22+#REF!</f>
        <v>#REF!</v>
      </c>
      <c r="F8" s="111" t="e">
        <f>F9+F22+#REF!</f>
        <v>#REF!</v>
      </c>
      <c r="G8" s="112" t="e">
        <f>G9+G22+#REF!</f>
        <v>#REF!</v>
      </c>
      <c r="H8" s="112" t="e">
        <f>H9+H22+#REF!</f>
        <v>#REF!</v>
      </c>
      <c r="I8" s="111" t="e">
        <f>J8+K8</f>
        <v>#REF!</v>
      </c>
      <c r="J8" s="111" t="e">
        <f>J9+J22+#REF!</f>
        <v>#REF!</v>
      </c>
      <c r="K8" s="111" t="e">
        <f>K9+K22+#REF!</f>
        <v>#REF!</v>
      </c>
      <c r="L8" s="112" t="e">
        <f>L9+L22+#REF!</f>
        <v>#REF!</v>
      </c>
      <c r="M8" s="112" t="e">
        <f>M9+M22+#REF!</f>
        <v>#REF!</v>
      </c>
      <c r="N8" s="314">
        <f>SUM(O8:P8)</f>
        <v>720384.9212839999</v>
      </c>
      <c r="O8" s="314">
        <f>O9+O22+O29</f>
        <v>159897.06362099998</v>
      </c>
      <c r="P8" s="314">
        <f>P9+P22+P29</f>
        <v>560487.857663</v>
      </c>
      <c r="Q8" s="111" t="e">
        <f>R8+S8</f>
        <v>#REF!</v>
      </c>
      <c r="R8" s="113" t="e">
        <f>R9+R22+#REF!</f>
        <v>#REF!</v>
      </c>
      <c r="S8" s="111" t="e">
        <f>S9+S22+#REF!</f>
        <v>#REF!</v>
      </c>
      <c r="T8" s="112" t="e">
        <f>T9+T22+#REF!</f>
        <v>#REF!</v>
      </c>
      <c r="U8" s="112" t="e">
        <f>U9+U22+#REF!</f>
        <v>#REF!</v>
      </c>
      <c r="V8" s="111" t="e">
        <f>W8+X8</f>
        <v>#REF!</v>
      </c>
      <c r="W8" s="114" t="e">
        <f>W9+W22+#REF!</f>
        <v>#REF!</v>
      </c>
      <c r="X8" s="111" t="e">
        <f>X9+X22+#REF!</f>
        <v>#REF!</v>
      </c>
      <c r="Y8" s="108" t="s">
        <v>603</v>
      </c>
      <c r="Z8" s="108" t="s">
        <v>604</v>
      </c>
      <c r="AA8" s="375"/>
    </row>
    <row r="9" spans="1:27" s="107" customFormat="1" ht="19.5" customHeight="1">
      <c r="A9" s="92" t="s">
        <v>495</v>
      </c>
      <c r="B9" s="115" t="s">
        <v>395</v>
      </c>
      <c r="C9" s="111" t="e">
        <f aca="true" t="shared" si="0" ref="C9:C28">D9+I9</f>
        <v>#REF!</v>
      </c>
      <c r="D9" s="111" t="e">
        <f aca="true" t="shared" si="1" ref="D9:D28">E9+F9</f>
        <v>#REF!</v>
      </c>
      <c r="E9" s="116" t="e">
        <f>E10+E11+E12+E13+E14+E15+E16+E17+E18+E19+E20+E21</f>
        <v>#REF!</v>
      </c>
      <c r="F9" s="116" t="e">
        <f>F10+F11+F12+F13+F14+F15+F16+F17+F18+F19+F20+F21</f>
        <v>#REF!</v>
      </c>
      <c r="G9" s="117" t="e">
        <f>G10+G11+G12+G13+G14+G15+G16+G17+G18+G19+G20+G21</f>
        <v>#REF!</v>
      </c>
      <c r="H9" s="117" t="e">
        <f>H10+H11+H12+H13+H14+H15+H16+H17+H18+H19+H20+H21</f>
        <v>#REF!</v>
      </c>
      <c r="I9" s="111" t="e">
        <f aca="true" t="shared" si="2" ref="I9:I28">J9+K9</f>
        <v>#REF!</v>
      </c>
      <c r="J9" s="116" t="e">
        <f>J10+J11+J12+J13+J14+J15+J16+J17+J18+J19+J20+J21</f>
        <v>#REF!</v>
      </c>
      <c r="K9" s="116" t="e">
        <f>K10+K11+K12+K13+K14+K15+K16+K17+K18+K19+K20+K21</f>
        <v>#REF!</v>
      </c>
      <c r="L9" s="117" t="e">
        <f>L10+L11+L12+L13+L14+L15+L16+L17+L18+L19+L20+L21</f>
        <v>#REF!</v>
      </c>
      <c r="M9" s="117" t="e">
        <f>M10+M11+M12+M13+M14+M15+M16+M17+M18+M19+M20+M21</f>
        <v>#REF!</v>
      </c>
      <c r="N9" s="314">
        <f>SUM(N10:N21)</f>
        <v>133443.99065700002</v>
      </c>
      <c r="O9" s="314">
        <f>SUM(O10:O21)</f>
        <v>3774.059</v>
      </c>
      <c r="P9" s="314">
        <f>SUM(P10:P21)</f>
        <v>129669.93165700002</v>
      </c>
      <c r="Q9" s="111" t="e">
        <f aca="true" t="shared" si="3" ref="Q9:Q28">R9+S9</f>
        <v>#REF!</v>
      </c>
      <c r="R9" s="116" t="e">
        <f>R10+R11+R12+R13+R14+R15+R16+R17+R18+R19+R20+R21</f>
        <v>#REF!</v>
      </c>
      <c r="S9" s="116" t="e">
        <f>S10+S11+S12+S13+S14+S15+S16+S17+S18+S19+S20+S21</f>
        <v>#REF!</v>
      </c>
      <c r="T9" s="117" t="e">
        <f>T10+T11+T12+T13+T14+T15+T16+T17+T18+T19+T20+T21</f>
        <v>#REF!</v>
      </c>
      <c r="U9" s="117" t="e">
        <f>U10+U11+U12+U13+U14+U15+U16+U17+U18+U19+U20+U21</f>
        <v>#REF!</v>
      </c>
      <c r="V9" s="111" t="e">
        <f aca="true" t="shared" si="4" ref="V9:V28">W9+X9</f>
        <v>#REF!</v>
      </c>
      <c r="W9" s="116" t="e">
        <f>W10+W11+W12+W13+W14+W15+W16+W17+W18+W19+W20+W21</f>
        <v>#REF!</v>
      </c>
      <c r="X9" s="116" t="e">
        <f>X10+X11+X12+X13+X14+X15+X16+X17+X18+X19+X20+X21</f>
        <v>#REF!</v>
      </c>
      <c r="Y9" s="112" t="e">
        <f>Y10+Y23+Y30</f>
        <v>#REF!</v>
      </c>
      <c r="Z9" s="112" t="e">
        <f>Z10+Z23+Z30</f>
        <v>#REF!</v>
      </c>
      <c r="AA9" s="112" t="e">
        <f>AA10+AA23+AA30</f>
        <v>#REF!</v>
      </c>
    </row>
    <row r="10" spans="1:27" ht="19.5" customHeight="1">
      <c r="A10" s="205">
        <v>1</v>
      </c>
      <c r="B10" s="197" t="s">
        <v>215</v>
      </c>
      <c r="C10" s="196">
        <f t="shared" si="0"/>
        <v>0</v>
      </c>
      <c r="D10" s="196">
        <f t="shared" si="1"/>
        <v>0</v>
      </c>
      <c r="E10" s="198">
        <v>0</v>
      </c>
      <c r="F10" s="198">
        <v>0</v>
      </c>
      <c r="G10" s="199">
        <v>0</v>
      </c>
      <c r="H10" s="199">
        <v>0</v>
      </c>
      <c r="I10" s="196">
        <f t="shared" si="2"/>
        <v>0</v>
      </c>
      <c r="J10" s="198">
        <v>0</v>
      </c>
      <c r="K10" s="198">
        <v>0</v>
      </c>
      <c r="L10" s="199">
        <v>0</v>
      </c>
      <c r="M10" s="199">
        <v>0</v>
      </c>
      <c r="N10" s="315">
        <f>SUM(O10:P10)</f>
        <v>434.41</v>
      </c>
      <c r="O10" s="315">
        <v>0</v>
      </c>
      <c r="P10" s="315">
        <v>434.41</v>
      </c>
      <c r="Q10" s="196" t="e">
        <f>#REF!/1000000</f>
        <v>#REF!</v>
      </c>
      <c r="R10" s="196" t="e">
        <f>#REF!/1000000</f>
        <v>#REF!</v>
      </c>
      <c r="S10" s="196" t="e">
        <f>#REF!/1000000</f>
        <v>#REF!</v>
      </c>
      <c r="T10" s="196" t="e">
        <f>#REF!/1000000</f>
        <v>#REF!</v>
      </c>
      <c r="U10" s="196" t="e">
        <f>#REF!/1000000</f>
        <v>#REF!</v>
      </c>
      <c r="V10" s="196" t="e">
        <f>#REF!/1000000</f>
        <v>#REF!</v>
      </c>
      <c r="W10" s="196" t="e">
        <f>#REF!/1000000</f>
        <v>#REF!</v>
      </c>
      <c r="X10" s="196" t="e">
        <f>#REF!/1000000</f>
        <v>#REF!</v>
      </c>
      <c r="Y10" s="196" t="e">
        <f>#REF!/1000000</f>
        <v>#REF!</v>
      </c>
      <c r="Z10" s="196" t="e">
        <f>#REF!/1000000</f>
        <v>#REF!</v>
      </c>
      <c r="AA10" s="196" t="e">
        <f>#REF!/1000000</f>
        <v>#REF!</v>
      </c>
    </row>
    <row r="11" spans="1:27" s="119" customFormat="1" ht="19.5" customHeight="1">
      <c r="A11" s="205">
        <v>2</v>
      </c>
      <c r="B11" s="96" t="s">
        <v>216</v>
      </c>
      <c r="C11" s="196" t="e">
        <f t="shared" si="0"/>
        <v>#REF!</v>
      </c>
      <c r="D11" s="196" t="e">
        <f t="shared" si="1"/>
        <v>#REF!</v>
      </c>
      <c r="E11" s="122" t="e">
        <f>#REF!+#REF!+#REF!+#REF!+#REF!</f>
        <v>#REF!</v>
      </c>
      <c r="F11" s="122" t="e">
        <f>#REF!+#REF!+#REF!+#REF!+#REF!</f>
        <v>#REF!</v>
      </c>
      <c r="G11" s="123" t="e">
        <f>#REF!+#REF!+#REF!+#REF!+#REF!</f>
        <v>#REF!</v>
      </c>
      <c r="H11" s="123" t="e">
        <f>#REF!+#REF!+#REF!+#REF!+#REF!</f>
        <v>#REF!</v>
      </c>
      <c r="I11" s="196" t="e">
        <f t="shared" si="2"/>
        <v>#REF!</v>
      </c>
      <c r="J11" s="122" t="e">
        <f>#REF!+#REF!+#REF!+#REF!+#REF!</f>
        <v>#REF!</v>
      </c>
      <c r="K11" s="122" t="e">
        <f>#REF!+#REF!+#REF!+#REF!+#REF!</f>
        <v>#REF!</v>
      </c>
      <c r="L11" s="123" t="e">
        <f>#REF!+#REF!+#REF!+#REF!+#REF!</f>
        <v>#REF!</v>
      </c>
      <c r="M11" s="123" t="e">
        <f>#REF!+#REF!+#REF!+#REF!+#REF!</f>
        <v>#REF!</v>
      </c>
      <c r="N11" s="315">
        <f aca="true" t="shared" si="5" ref="N11:N21">SUM(O11:P11)</f>
        <v>43007.022167</v>
      </c>
      <c r="O11" s="315">
        <v>0</v>
      </c>
      <c r="P11" s="315">
        <v>43007.022167</v>
      </c>
      <c r="Q11" s="196" t="e">
        <f>#REF!/1000000</f>
        <v>#REF!</v>
      </c>
      <c r="R11" s="196" t="e">
        <f>#REF!/1000000</f>
        <v>#REF!</v>
      </c>
      <c r="S11" s="196" t="e">
        <f>#REF!/1000000</f>
        <v>#REF!</v>
      </c>
      <c r="T11" s="196" t="e">
        <f>#REF!/1000000</f>
        <v>#REF!</v>
      </c>
      <c r="U11" s="196" t="e">
        <f>#REF!/1000000</f>
        <v>#REF!</v>
      </c>
      <c r="V11" s="196" t="e">
        <f>#REF!/1000000</f>
        <v>#REF!</v>
      </c>
      <c r="W11" s="196" t="e">
        <f>#REF!/1000000</f>
        <v>#REF!</v>
      </c>
      <c r="X11" s="196" t="e">
        <f>#REF!/1000000</f>
        <v>#REF!</v>
      </c>
      <c r="Y11" s="196" t="e">
        <f>#REF!/1000000</f>
        <v>#REF!</v>
      </c>
      <c r="Z11" s="196" t="e">
        <f>#REF!/1000000</f>
        <v>#REF!</v>
      </c>
      <c r="AA11" s="196" t="e">
        <f>#REF!/1000000</f>
        <v>#REF!</v>
      </c>
    </row>
    <row r="12" spans="1:27" s="119" customFormat="1" ht="19.5" customHeight="1">
      <c r="A12" s="205">
        <v>3</v>
      </c>
      <c r="B12" s="96" t="s">
        <v>217</v>
      </c>
      <c r="C12" s="196">
        <f t="shared" si="0"/>
        <v>3600000000</v>
      </c>
      <c r="D12" s="196">
        <f t="shared" si="1"/>
        <v>3600000000</v>
      </c>
      <c r="E12" s="122">
        <v>0</v>
      </c>
      <c r="F12" s="122">
        <v>3600000000</v>
      </c>
      <c r="G12" s="123">
        <v>600000000</v>
      </c>
      <c r="H12" s="123">
        <v>3000000000</v>
      </c>
      <c r="I12" s="196">
        <f t="shared" si="2"/>
        <v>0</v>
      </c>
      <c r="J12" s="122">
        <v>0</v>
      </c>
      <c r="K12" s="122">
        <v>0</v>
      </c>
      <c r="L12" s="123">
        <v>0</v>
      </c>
      <c r="M12" s="123">
        <v>0</v>
      </c>
      <c r="N12" s="315">
        <f t="shared" si="5"/>
        <v>2995.839048</v>
      </c>
      <c r="O12" s="315">
        <v>0</v>
      </c>
      <c r="P12" s="315">
        <v>2995.839048</v>
      </c>
      <c r="Q12" s="196" t="e">
        <f>#REF!/1000000</f>
        <v>#REF!</v>
      </c>
      <c r="R12" s="196" t="e">
        <f>#REF!/1000000</f>
        <v>#REF!</v>
      </c>
      <c r="S12" s="196" t="e">
        <f>#REF!/1000000</f>
        <v>#REF!</v>
      </c>
      <c r="T12" s="196" t="e">
        <f>#REF!/1000000</f>
        <v>#REF!</v>
      </c>
      <c r="U12" s="196" t="e">
        <f>#REF!/1000000</f>
        <v>#REF!</v>
      </c>
      <c r="V12" s="196" t="e">
        <f>#REF!/1000000</f>
        <v>#REF!</v>
      </c>
      <c r="W12" s="196" t="e">
        <f>#REF!/1000000</f>
        <v>#REF!</v>
      </c>
      <c r="X12" s="196" t="e">
        <f>#REF!/1000000</f>
        <v>#REF!</v>
      </c>
      <c r="Y12" s="196" t="e">
        <f>#REF!/1000000</f>
        <v>#REF!</v>
      </c>
      <c r="Z12" s="196" t="e">
        <f>#REF!/1000000</f>
        <v>#REF!</v>
      </c>
      <c r="AA12" s="196" t="e">
        <f>#REF!/1000000</f>
        <v>#REF!</v>
      </c>
    </row>
    <row r="13" spans="1:27" ht="19.5" customHeight="1">
      <c r="A13" s="205">
        <v>4</v>
      </c>
      <c r="B13" s="96" t="s">
        <v>606</v>
      </c>
      <c r="C13" s="196" t="e">
        <f t="shared" si="0"/>
        <v>#REF!</v>
      </c>
      <c r="D13" s="196" t="e">
        <f t="shared" si="1"/>
        <v>#REF!</v>
      </c>
      <c r="E13" s="122" t="e">
        <f>#REF!+#REF!+#REF!+#REF!+#REF!</f>
        <v>#REF!</v>
      </c>
      <c r="F13" s="122" t="e">
        <f>#REF!+#REF!+#REF!+#REF!+#REF!</f>
        <v>#REF!</v>
      </c>
      <c r="G13" s="123" t="e">
        <f>#REF!+#REF!+#REF!+#REF!+#REF!</f>
        <v>#REF!</v>
      </c>
      <c r="H13" s="123" t="e">
        <f>#REF!+#REF!+#REF!+#REF!+#REF!</f>
        <v>#REF!</v>
      </c>
      <c r="I13" s="196" t="e">
        <f t="shared" si="2"/>
        <v>#REF!</v>
      </c>
      <c r="J13" s="122" t="e">
        <f>#REF!+#REF!+#REF!+#REF!+#REF!</f>
        <v>#REF!</v>
      </c>
      <c r="K13" s="122" t="e">
        <f>#REF!+#REF!+#REF!+#REF!+#REF!</f>
        <v>#REF!</v>
      </c>
      <c r="L13" s="123" t="e">
        <f>#REF!+#REF!+#REF!+#REF!+#REF!</f>
        <v>#REF!</v>
      </c>
      <c r="M13" s="123" t="e">
        <f>#REF!+#REF!+#REF!+#REF!+#REF!</f>
        <v>#REF!</v>
      </c>
      <c r="N13" s="315">
        <f t="shared" si="5"/>
        <v>1051.576466</v>
      </c>
      <c r="O13" s="315">
        <v>0</v>
      </c>
      <c r="P13" s="315">
        <v>1051.576466</v>
      </c>
      <c r="Q13" s="196" t="e">
        <f>#REF!/1000000</f>
        <v>#REF!</v>
      </c>
      <c r="R13" s="196" t="e">
        <f>#REF!/1000000</f>
        <v>#REF!</v>
      </c>
      <c r="S13" s="196" t="e">
        <f>#REF!/1000000</f>
        <v>#REF!</v>
      </c>
      <c r="T13" s="196" t="e">
        <f>#REF!/1000000</f>
        <v>#REF!</v>
      </c>
      <c r="U13" s="196" t="e">
        <f>#REF!/1000000</f>
        <v>#REF!</v>
      </c>
      <c r="V13" s="196" t="e">
        <f>#REF!/1000000</f>
        <v>#REF!</v>
      </c>
      <c r="W13" s="196" t="e">
        <f>#REF!/1000000</f>
        <v>#REF!</v>
      </c>
      <c r="X13" s="196" t="e">
        <f>#REF!/1000000</f>
        <v>#REF!</v>
      </c>
      <c r="Y13" s="196" t="e">
        <f>#REF!/1000000</f>
        <v>#REF!</v>
      </c>
      <c r="Z13" s="196" t="e">
        <f>#REF!/1000000</f>
        <v>#REF!</v>
      </c>
      <c r="AA13" s="196" t="e">
        <f>#REF!/1000000</f>
        <v>#REF!</v>
      </c>
    </row>
    <row r="14" spans="1:27" s="119" customFormat="1" ht="19.5" customHeight="1">
      <c r="A14" s="205">
        <v>5</v>
      </c>
      <c r="B14" s="96" t="s">
        <v>564</v>
      </c>
      <c r="C14" s="196" t="e">
        <f t="shared" si="0"/>
        <v>#REF!</v>
      </c>
      <c r="D14" s="196" t="e">
        <f t="shared" si="1"/>
        <v>#REF!</v>
      </c>
      <c r="E14" s="122" t="e">
        <f>#REF!+#REF!+#REF!+#REF!+#REF!</f>
        <v>#REF!</v>
      </c>
      <c r="F14" s="122" t="e">
        <f>#REF!+#REF!+#REF!+#REF!+#REF!</f>
        <v>#REF!</v>
      </c>
      <c r="G14" s="123" t="e">
        <f>#REF!+#REF!+#REF!+#REF!+#REF!</f>
        <v>#REF!</v>
      </c>
      <c r="H14" s="123" t="e">
        <f>#REF!+#REF!+#REF!+#REF!+#REF!</f>
        <v>#REF!</v>
      </c>
      <c r="I14" s="196" t="e">
        <f t="shared" si="2"/>
        <v>#REF!</v>
      </c>
      <c r="J14" s="122" t="e">
        <f>#REF!+#REF!+#REF!+#REF!+#REF!</f>
        <v>#REF!</v>
      </c>
      <c r="K14" s="122" t="e">
        <f>#REF!+#REF!+#REF!+#REF!+#REF!</f>
        <v>#REF!</v>
      </c>
      <c r="L14" s="123" t="e">
        <f>#REF!+#REF!+#REF!+#REF!+#REF!</f>
        <v>#REF!</v>
      </c>
      <c r="M14" s="123" t="e">
        <f>#REF!+#REF!+#REF!+#REF!+#REF!</f>
        <v>#REF!</v>
      </c>
      <c r="N14" s="315">
        <f t="shared" si="5"/>
        <v>19243.770625</v>
      </c>
      <c r="O14" s="315">
        <v>0</v>
      </c>
      <c r="P14" s="315">
        <v>19243.770625</v>
      </c>
      <c r="Q14" s="196" t="e">
        <f t="shared" si="3"/>
        <v>#REF!</v>
      </c>
      <c r="R14" s="122" t="e">
        <f>#REF!+#REF!+#REF!+#REF!+#REF!</f>
        <v>#REF!</v>
      </c>
      <c r="S14" s="122" t="e">
        <f>#REF!+#REF!+#REF!+#REF!+#REF!</f>
        <v>#REF!</v>
      </c>
      <c r="T14" s="123" t="e">
        <f>#REF!+#REF!+#REF!+#REF!+#REF!</f>
        <v>#REF!</v>
      </c>
      <c r="U14" s="123" t="e">
        <f>#REF!+#REF!+#REF!+#REF!+#REF!</f>
        <v>#REF!</v>
      </c>
      <c r="V14" s="196" t="e">
        <f t="shared" si="4"/>
        <v>#REF!</v>
      </c>
      <c r="W14" s="122" t="e">
        <f>#REF!+#REF!+#REF!+#REF!+#REF!</f>
        <v>#REF!</v>
      </c>
      <c r="X14" s="122" t="e">
        <f>#REF!+#REF!+#REF!+#REF!+#REF!</f>
        <v>#REF!</v>
      </c>
      <c r="Y14" s="118"/>
      <c r="Z14" s="118"/>
      <c r="AA14" s="201" t="e">
        <f>#REF!+#REF!+#REF!+Y14</f>
        <v>#REF!</v>
      </c>
    </row>
    <row r="15" spans="1:27" s="119" customFormat="1" ht="19.5" customHeight="1">
      <c r="A15" s="205">
        <v>6</v>
      </c>
      <c r="B15" s="96" t="s">
        <v>607</v>
      </c>
      <c r="C15" s="196">
        <f t="shared" si="0"/>
        <v>3820000000</v>
      </c>
      <c r="D15" s="196">
        <f t="shared" si="1"/>
        <v>3820000000</v>
      </c>
      <c r="E15" s="122">
        <v>0</v>
      </c>
      <c r="F15" s="122">
        <v>3820000000</v>
      </c>
      <c r="G15" s="123">
        <v>3820000000</v>
      </c>
      <c r="H15" s="123">
        <v>0</v>
      </c>
      <c r="I15" s="196">
        <f t="shared" si="2"/>
        <v>0</v>
      </c>
      <c r="J15" s="122">
        <v>0</v>
      </c>
      <c r="K15" s="122">
        <v>0</v>
      </c>
      <c r="L15" s="123">
        <v>0</v>
      </c>
      <c r="M15" s="123">
        <v>0</v>
      </c>
      <c r="N15" s="315">
        <f t="shared" si="5"/>
        <v>2178.232</v>
      </c>
      <c r="O15" s="315">
        <v>0</v>
      </c>
      <c r="P15" s="315">
        <v>2178.232</v>
      </c>
      <c r="Q15" s="196">
        <f t="shared" si="3"/>
        <v>2178232000</v>
      </c>
      <c r="R15" s="122">
        <v>0</v>
      </c>
      <c r="S15" s="122">
        <v>2178232000</v>
      </c>
      <c r="T15" s="123">
        <v>2178232000</v>
      </c>
      <c r="U15" s="123">
        <v>0</v>
      </c>
      <c r="V15" s="196">
        <f t="shared" si="4"/>
        <v>0</v>
      </c>
      <c r="W15" s="122">
        <v>0</v>
      </c>
      <c r="X15" s="122">
        <v>0</v>
      </c>
      <c r="Y15" s="118"/>
      <c r="Z15" s="118"/>
      <c r="AA15" s="201" t="e">
        <f>#REF!+#REF!+#REF!+Y15</f>
        <v>#REF!</v>
      </c>
    </row>
    <row r="16" spans="1:27" ht="19.5" customHeight="1">
      <c r="A16" s="205">
        <v>7</v>
      </c>
      <c r="B16" s="96" t="s">
        <v>608</v>
      </c>
      <c r="C16" s="196">
        <f t="shared" si="0"/>
        <v>12000000000</v>
      </c>
      <c r="D16" s="196">
        <f t="shared" si="1"/>
        <v>12000000000</v>
      </c>
      <c r="E16" s="122">
        <v>0</v>
      </c>
      <c r="F16" s="122">
        <v>12000000000</v>
      </c>
      <c r="G16" s="123">
        <v>12000000000</v>
      </c>
      <c r="H16" s="123">
        <v>0</v>
      </c>
      <c r="I16" s="196">
        <f t="shared" si="2"/>
        <v>0</v>
      </c>
      <c r="J16" s="122">
        <v>0</v>
      </c>
      <c r="K16" s="122">
        <v>0</v>
      </c>
      <c r="L16" s="123">
        <v>0</v>
      </c>
      <c r="M16" s="123">
        <v>0</v>
      </c>
      <c r="N16" s="315">
        <f t="shared" si="5"/>
        <v>11663.107432</v>
      </c>
      <c r="O16" s="315">
        <v>0</v>
      </c>
      <c r="P16" s="315">
        <v>11663.107432</v>
      </c>
      <c r="Q16" s="196">
        <f t="shared" si="3"/>
        <v>11663107432</v>
      </c>
      <c r="R16" s="122">
        <v>0</v>
      </c>
      <c r="S16" s="122">
        <v>11663107432</v>
      </c>
      <c r="T16" s="123">
        <v>11663107432</v>
      </c>
      <c r="U16" s="123">
        <v>0</v>
      </c>
      <c r="V16" s="196">
        <f t="shared" si="4"/>
        <v>0</v>
      </c>
      <c r="W16" s="122">
        <v>0</v>
      </c>
      <c r="X16" s="122">
        <v>0</v>
      </c>
      <c r="Y16" s="123">
        <v>0</v>
      </c>
      <c r="Z16" s="123">
        <v>0</v>
      </c>
      <c r="AA16" s="200">
        <f>R15+T15+W15+Y16</f>
        <v>2178232000</v>
      </c>
    </row>
    <row r="17" spans="1:27" ht="19.5" customHeight="1">
      <c r="A17" s="205">
        <v>8</v>
      </c>
      <c r="B17" s="96" t="s">
        <v>218</v>
      </c>
      <c r="C17" s="196" t="e">
        <f t="shared" si="0"/>
        <v>#REF!</v>
      </c>
      <c r="D17" s="196" t="e">
        <f t="shared" si="1"/>
        <v>#REF!</v>
      </c>
      <c r="E17" s="122" t="e">
        <f>#REF!+#REF!+#REF!+#REF!+#REF!+#REF!+#REF!</f>
        <v>#REF!</v>
      </c>
      <c r="F17" s="122" t="e">
        <f>#REF!+#REF!+#REF!+#REF!+#REF!+#REF!+#REF!</f>
        <v>#REF!</v>
      </c>
      <c r="G17" s="123" t="e">
        <f>#REF!+#REF!+#REF!+#REF!+#REF!+#REF!+#REF!</f>
        <v>#REF!</v>
      </c>
      <c r="H17" s="123" t="e">
        <f>#REF!+#REF!+#REF!+#REF!+#REF!+#REF!+#REF!</f>
        <v>#REF!</v>
      </c>
      <c r="I17" s="196" t="e">
        <f t="shared" si="2"/>
        <v>#REF!</v>
      </c>
      <c r="J17" s="122" t="e">
        <f>#REF!+#REF!+#REF!+#REF!+#REF!+#REF!+#REF!</f>
        <v>#REF!</v>
      </c>
      <c r="K17" s="122" t="e">
        <f>#REF!+#REF!+#REF!+#REF!+#REF!+#REF!+#REF!</f>
        <v>#REF!</v>
      </c>
      <c r="L17" s="123" t="e">
        <f>#REF!+#REF!+#REF!+#REF!+#REF!+#REF!+#REF!</f>
        <v>#REF!</v>
      </c>
      <c r="M17" s="123" t="e">
        <f>#REF!+#REF!+#REF!+#REF!+#REF!+#REF!+#REF!</f>
        <v>#REF!</v>
      </c>
      <c r="N17" s="315">
        <f t="shared" si="5"/>
        <v>4255.482054</v>
      </c>
      <c r="O17" s="315">
        <v>0</v>
      </c>
      <c r="P17" s="315">
        <v>4255.482054</v>
      </c>
      <c r="Q17" s="196" t="e">
        <f t="shared" si="3"/>
        <v>#REF!</v>
      </c>
      <c r="R17" s="122" t="e">
        <f>#REF!+#REF!+#REF!+#REF!+#REF!+#REF!+#REF!</f>
        <v>#REF!</v>
      </c>
      <c r="S17" s="122" t="e">
        <f>#REF!+#REF!+#REF!+#REF!+#REF!+#REF!+#REF!</f>
        <v>#REF!</v>
      </c>
      <c r="T17" s="123" t="e">
        <f>#REF!+#REF!+#REF!+#REF!+#REF!+#REF!+#REF!</f>
        <v>#REF!</v>
      </c>
      <c r="U17" s="123" t="e">
        <f>#REF!+#REF!+#REF!+#REF!+#REF!+#REF!+#REF!</f>
        <v>#REF!</v>
      </c>
      <c r="V17" s="196" t="e">
        <f t="shared" si="4"/>
        <v>#REF!</v>
      </c>
      <c r="W17" s="122" t="e">
        <f>#REF!+#REF!+#REF!+#REF!+#REF!+#REF!+#REF!</f>
        <v>#REF!</v>
      </c>
      <c r="X17" s="122" t="e">
        <f>#REF!+#REF!+#REF!+#REF!+#REF!+#REF!+#REF!</f>
        <v>#REF!</v>
      </c>
      <c r="Y17" s="123">
        <v>0</v>
      </c>
      <c r="Z17" s="123">
        <v>0</v>
      </c>
      <c r="AA17" s="200">
        <f>R16+T16+W16+Y17</f>
        <v>11663107432</v>
      </c>
    </row>
    <row r="18" spans="1:27" s="119" customFormat="1" ht="19.5" customHeight="1">
      <c r="A18" s="205">
        <v>9</v>
      </c>
      <c r="B18" s="96" t="s">
        <v>219</v>
      </c>
      <c r="C18" s="196" t="e">
        <f t="shared" si="0"/>
        <v>#REF!</v>
      </c>
      <c r="D18" s="196" t="e">
        <f t="shared" si="1"/>
        <v>#REF!</v>
      </c>
      <c r="E18" s="122" t="e">
        <f>#REF!+#REF!+#REF!+#REF!+#REF!</f>
        <v>#REF!</v>
      </c>
      <c r="F18" s="122" t="e">
        <f>#REF!+#REF!+#REF!+#REF!+#REF!</f>
        <v>#REF!</v>
      </c>
      <c r="G18" s="123" t="e">
        <f>#REF!+#REF!+#REF!+#REF!+#REF!</f>
        <v>#REF!</v>
      </c>
      <c r="H18" s="123" t="e">
        <f>#REF!+#REF!+#REF!+#REF!+#REF!</f>
        <v>#REF!</v>
      </c>
      <c r="I18" s="196" t="e">
        <f t="shared" si="2"/>
        <v>#REF!</v>
      </c>
      <c r="J18" s="122" t="e">
        <f>#REF!+#REF!+#REF!+#REF!+#REF!</f>
        <v>#REF!</v>
      </c>
      <c r="K18" s="122" t="e">
        <f>#REF!+#REF!+#REF!+#REF!+#REF!</f>
        <v>#REF!</v>
      </c>
      <c r="L18" s="123" t="e">
        <f>#REF!+#REF!+#REF!+#REF!+#REF!</f>
        <v>#REF!</v>
      </c>
      <c r="M18" s="123" t="e">
        <f>#REF!+#REF!+#REF!+#REF!+#REF!</f>
        <v>#REF!</v>
      </c>
      <c r="N18" s="315">
        <f t="shared" si="5"/>
        <v>6451.960459</v>
      </c>
      <c r="O18" s="315">
        <v>0</v>
      </c>
      <c r="P18" s="315">
        <v>6451.960459</v>
      </c>
      <c r="Q18" s="196" t="e">
        <f t="shared" si="3"/>
        <v>#REF!</v>
      </c>
      <c r="R18" s="122" t="e">
        <f>#REF!+#REF!+#REF!+#REF!+#REF!</f>
        <v>#REF!</v>
      </c>
      <c r="S18" s="122" t="e">
        <f>#REF!+#REF!+#REF!+#REF!+#REF!</f>
        <v>#REF!</v>
      </c>
      <c r="T18" s="123" t="e">
        <f>#REF!+#REF!+#REF!+#REF!+#REF!</f>
        <v>#REF!</v>
      </c>
      <c r="U18" s="123" t="e">
        <f>#REF!+#REF!+#REF!+#REF!+#REF!</f>
        <v>#REF!</v>
      </c>
      <c r="V18" s="196" t="e">
        <f t="shared" si="4"/>
        <v>#REF!</v>
      </c>
      <c r="W18" s="122" t="e">
        <f>#REF!+#REF!+#REF!+#REF!+#REF!</f>
        <v>#REF!</v>
      </c>
      <c r="X18" s="122" t="e">
        <f>#REF!+#REF!+#REF!+#REF!+#REF!</f>
        <v>#REF!</v>
      </c>
      <c r="Y18" s="118">
        <v>0</v>
      </c>
      <c r="Z18" s="118">
        <v>0</v>
      </c>
      <c r="AA18" s="201" t="e">
        <f>#REF!+#REF!+#REF!+Y18</f>
        <v>#REF!</v>
      </c>
    </row>
    <row r="19" spans="1:27" s="119" customFormat="1" ht="19.5" customHeight="1">
      <c r="A19" s="205">
        <v>10</v>
      </c>
      <c r="B19" s="197" t="s">
        <v>609</v>
      </c>
      <c r="C19" s="196" t="e">
        <f t="shared" si="0"/>
        <v>#REF!</v>
      </c>
      <c r="D19" s="196" t="e">
        <f t="shared" si="1"/>
        <v>#REF!</v>
      </c>
      <c r="E19" s="122" t="e">
        <f>#REF!+#REF!+#REF!+#REF!+#REF!</f>
        <v>#REF!</v>
      </c>
      <c r="F19" s="122" t="e">
        <f>#REF!+#REF!+#REF!+#REF!+#REF!</f>
        <v>#REF!</v>
      </c>
      <c r="G19" s="123" t="e">
        <f>#REF!+#REF!+#REF!+#REF!+#REF!</f>
        <v>#REF!</v>
      </c>
      <c r="H19" s="123" t="e">
        <f>#REF!+#REF!+#REF!+#REF!+#REF!</f>
        <v>#REF!</v>
      </c>
      <c r="I19" s="196" t="e">
        <f t="shared" si="2"/>
        <v>#REF!</v>
      </c>
      <c r="J19" s="122" t="e">
        <f>#REF!+#REF!+#REF!+#REF!+#REF!</f>
        <v>#REF!</v>
      </c>
      <c r="K19" s="122" t="e">
        <f>#REF!+#REF!+#REF!+#REF!+#REF!</f>
        <v>#REF!</v>
      </c>
      <c r="L19" s="123" t="e">
        <f>#REF!+#REF!+#REF!+#REF!+#REF!</f>
        <v>#REF!</v>
      </c>
      <c r="M19" s="123" t="e">
        <f>#REF!+#REF!+#REF!+#REF!+#REF!</f>
        <v>#REF!</v>
      </c>
      <c r="N19" s="315">
        <f t="shared" si="5"/>
        <v>29625.066449</v>
      </c>
      <c r="O19" s="315">
        <v>0</v>
      </c>
      <c r="P19" s="315">
        <v>29625.066449</v>
      </c>
      <c r="Q19" s="196" t="e">
        <f t="shared" si="3"/>
        <v>#REF!</v>
      </c>
      <c r="R19" s="122" t="e">
        <f>#REF!+#REF!+#REF!+#REF!+#REF!</f>
        <v>#REF!</v>
      </c>
      <c r="S19" s="122" t="e">
        <f>#REF!+#REF!+#REF!+#REF!+#REF!</f>
        <v>#REF!</v>
      </c>
      <c r="T19" s="123" t="e">
        <f>#REF!+#REF!+#REF!+#REF!+#REF!</f>
        <v>#REF!</v>
      </c>
      <c r="U19" s="123" t="e">
        <f>#REF!+#REF!+#REF!+#REF!+#REF!</f>
        <v>#REF!</v>
      </c>
      <c r="V19" s="196" t="e">
        <f t="shared" si="4"/>
        <v>#REF!</v>
      </c>
      <c r="W19" s="122" t="e">
        <f>#REF!+#REF!+#REF!+#REF!+#REF!</f>
        <v>#REF!</v>
      </c>
      <c r="X19" s="122" t="e">
        <f>#REF!+#REF!+#REF!+#REF!+#REF!</f>
        <v>#REF!</v>
      </c>
      <c r="Y19" s="118">
        <v>0</v>
      </c>
      <c r="Z19" s="118">
        <v>0</v>
      </c>
      <c r="AA19" s="201" t="e">
        <f>#REF!+#REF!+#REF!+Y19</f>
        <v>#REF!</v>
      </c>
    </row>
    <row r="20" spans="1:27" s="119" customFormat="1" ht="19.5" customHeight="1">
      <c r="A20" s="205">
        <v>11</v>
      </c>
      <c r="B20" s="197" t="s">
        <v>610</v>
      </c>
      <c r="C20" s="196">
        <f t="shared" si="0"/>
        <v>6000000000</v>
      </c>
      <c r="D20" s="196">
        <f t="shared" si="1"/>
        <v>0</v>
      </c>
      <c r="E20" s="122">
        <v>0</v>
      </c>
      <c r="F20" s="122">
        <v>0</v>
      </c>
      <c r="G20" s="123">
        <v>0</v>
      </c>
      <c r="H20" s="123">
        <v>0</v>
      </c>
      <c r="I20" s="196">
        <f t="shared" si="2"/>
        <v>6000000000</v>
      </c>
      <c r="J20" s="122">
        <v>6000000000</v>
      </c>
      <c r="K20" s="122">
        <v>0</v>
      </c>
      <c r="L20" s="123">
        <v>0</v>
      </c>
      <c r="M20" s="123">
        <v>0</v>
      </c>
      <c r="N20" s="315">
        <f t="shared" si="5"/>
        <v>3774.059</v>
      </c>
      <c r="O20" s="315">
        <v>3774.059</v>
      </c>
      <c r="P20" s="315">
        <v>0</v>
      </c>
      <c r="Q20" s="196">
        <f t="shared" si="3"/>
        <v>0</v>
      </c>
      <c r="R20" s="122">
        <v>0</v>
      </c>
      <c r="S20" s="122">
        <v>0</v>
      </c>
      <c r="T20" s="123">
        <v>0</v>
      </c>
      <c r="U20" s="123">
        <v>0</v>
      </c>
      <c r="V20" s="196">
        <f t="shared" si="4"/>
        <v>3774059000</v>
      </c>
      <c r="W20" s="202">
        <v>3774059000</v>
      </c>
      <c r="X20" s="122">
        <v>0</v>
      </c>
      <c r="Y20" s="118"/>
      <c r="Z20" s="118"/>
      <c r="AA20" s="201" t="e">
        <f>#REF!+#REF!+#REF!+Y20</f>
        <v>#REF!</v>
      </c>
    </row>
    <row r="21" spans="1:27" s="119" customFormat="1" ht="19.5" customHeight="1">
      <c r="A21" s="205">
        <v>12</v>
      </c>
      <c r="B21" s="197" t="s">
        <v>611</v>
      </c>
      <c r="C21" s="196" t="e">
        <f t="shared" si="0"/>
        <v>#REF!</v>
      </c>
      <c r="D21" s="196" t="e">
        <f t="shared" si="1"/>
        <v>#REF!</v>
      </c>
      <c r="E21" s="122" t="e">
        <f>#REF!+#REF!+#REF!+#REF!</f>
        <v>#REF!</v>
      </c>
      <c r="F21" s="122" t="e">
        <f>#REF!+#REF!+#REF!+#REF!</f>
        <v>#REF!</v>
      </c>
      <c r="G21" s="123" t="e">
        <f>#REF!+#REF!+#REF!+#REF!</f>
        <v>#REF!</v>
      </c>
      <c r="H21" s="123" t="e">
        <f>#REF!+#REF!+#REF!+#REF!</f>
        <v>#REF!</v>
      </c>
      <c r="I21" s="196" t="e">
        <f t="shared" si="2"/>
        <v>#REF!</v>
      </c>
      <c r="J21" s="122" t="e">
        <f>#REF!+#REF!+#REF!+#REF!</f>
        <v>#REF!</v>
      </c>
      <c r="K21" s="122" t="e">
        <f>#REF!+#REF!+#REF!+#REF!</f>
        <v>#REF!</v>
      </c>
      <c r="L21" s="123" t="e">
        <f>#REF!+#REF!+#REF!+#REF!</f>
        <v>#REF!</v>
      </c>
      <c r="M21" s="123" t="e">
        <f>#REF!+#REF!+#REF!+#REF!</f>
        <v>#REF!</v>
      </c>
      <c r="N21" s="315">
        <f t="shared" si="5"/>
        <v>8763.464957</v>
      </c>
      <c r="O21" s="315">
        <v>0</v>
      </c>
      <c r="P21" s="315">
        <v>8763.464957</v>
      </c>
      <c r="Q21" s="196" t="e">
        <f t="shared" si="3"/>
        <v>#REF!</v>
      </c>
      <c r="R21" s="122" t="e">
        <f>#REF!+#REF!+#REF!+#REF!</f>
        <v>#REF!</v>
      </c>
      <c r="S21" s="122" t="e">
        <f>#REF!+#REF!+#REF!+#REF!</f>
        <v>#REF!</v>
      </c>
      <c r="T21" s="123" t="e">
        <f>#REF!+#REF!+#REF!+#REF!</f>
        <v>#REF!</v>
      </c>
      <c r="U21" s="123" t="e">
        <f>#REF!+#REF!+#REF!+#REF!</f>
        <v>#REF!</v>
      </c>
      <c r="V21" s="196" t="e">
        <f t="shared" si="4"/>
        <v>#REF!</v>
      </c>
      <c r="W21" s="122" t="e">
        <f>#REF!+#REF!+#REF!+#REF!</f>
        <v>#REF!</v>
      </c>
      <c r="X21" s="122" t="e">
        <f>#REF!+#REF!+#REF!+#REF!</f>
        <v>#REF!</v>
      </c>
      <c r="Y21" s="118">
        <v>0</v>
      </c>
      <c r="Z21" s="118">
        <v>0</v>
      </c>
      <c r="AA21" s="201" t="e">
        <f>#REF!+#REF!+#REF!+Y21</f>
        <v>#REF!</v>
      </c>
    </row>
    <row r="22" spans="1:27" s="119" customFormat="1" ht="32.25" customHeight="1">
      <c r="A22" s="92" t="s">
        <v>403</v>
      </c>
      <c r="B22" s="93" t="s">
        <v>396</v>
      </c>
      <c r="C22" s="111">
        <f t="shared" si="0"/>
        <v>145660000000</v>
      </c>
      <c r="D22" s="111">
        <f t="shared" si="1"/>
        <v>145660000000</v>
      </c>
      <c r="E22" s="120">
        <f>E23+E24+E25+E26+E27+E28</f>
        <v>142000000000</v>
      </c>
      <c r="F22" s="120">
        <f>F23+F24+F25+F26+F27+F28</f>
        <v>3660000000</v>
      </c>
      <c r="G22" s="121">
        <f>G23+G24+G25+G26+G27+G28</f>
        <v>3660000000</v>
      </c>
      <c r="H22" s="121">
        <f>H23+H24+H25+H26+H27+H28</f>
        <v>0</v>
      </c>
      <c r="I22" s="111">
        <f t="shared" si="2"/>
        <v>0</v>
      </c>
      <c r="J22" s="120">
        <f>J23+J24+J25+J26+J27+J28</f>
        <v>0</v>
      </c>
      <c r="K22" s="120">
        <f>K23+K24+K25+K26+K27+K28</f>
        <v>0</v>
      </c>
      <c r="L22" s="121">
        <f>L23+L24+L25+L26+L27+L28</f>
        <v>0</v>
      </c>
      <c r="M22" s="121">
        <f>M23+M24+M25+M26+M27+M28</f>
        <v>0</v>
      </c>
      <c r="N22" s="314">
        <f>SUM(N23:N28)</f>
        <v>105265.99125</v>
      </c>
      <c r="O22" s="314">
        <f>SUM(O23:O28)</f>
        <v>103565</v>
      </c>
      <c r="P22" s="314">
        <f>SUM(P23:P28)</f>
        <v>1700.9912499999998</v>
      </c>
      <c r="Q22" s="111">
        <f t="shared" si="3"/>
        <v>105265991250</v>
      </c>
      <c r="R22" s="120">
        <f>R23+R24+R25+R26+R27+R28</f>
        <v>103565000000</v>
      </c>
      <c r="S22" s="120">
        <f>S23+S24+S25+S26+S27+S28</f>
        <v>1700991250</v>
      </c>
      <c r="T22" s="121">
        <f>T23+T24+T25+T26+T27+T28</f>
        <v>1086894470</v>
      </c>
      <c r="U22" s="121">
        <f>U23+U24+U25+U26+U27+U28</f>
        <v>614096780</v>
      </c>
      <c r="V22" s="111">
        <f t="shared" si="4"/>
        <v>0</v>
      </c>
      <c r="W22" s="120">
        <f>W23+W24+W25+W26+W27+W28</f>
        <v>0</v>
      </c>
      <c r="X22" s="120">
        <f>X23+X24+X25+X26+X27+X28</f>
        <v>0</v>
      </c>
      <c r="Y22" s="118"/>
      <c r="Z22" s="118"/>
      <c r="AA22" s="112" t="e">
        <f>#REF!+#REF!+#REF!+Y22</f>
        <v>#REF!</v>
      </c>
    </row>
    <row r="23" spans="1:27" s="107" customFormat="1" ht="47.25">
      <c r="A23" s="205">
        <v>1</v>
      </c>
      <c r="B23" s="195" t="s">
        <v>612</v>
      </c>
      <c r="C23" s="196">
        <f t="shared" si="0"/>
        <v>1435000000</v>
      </c>
      <c r="D23" s="196">
        <f t="shared" si="1"/>
        <v>1435000000</v>
      </c>
      <c r="E23" s="122"/>
      <c r="F23" s="122">
        <v>1435000000</v>
      </c>
      <c r="G23" s="123">
        <v>1435000000</v>
      </c>
      <c r="H23" s="123"/>
      <c r="I23" s="196">
        <f t="shared" si="2"/>
        <v>0</v>
      </c>
      <c r="J23" s="122"/>
      <c r="K23" s="122"/>
      <c r="L23" s="123"/>
      <c r="M23" s="123"/>
      <c r="N23" s="315">
        <f aca="true" t="shared" si="6" ref="N23:N28">SUM(O23:P23)</f>
        <v>371.82047</v>
      </c>
      <c r="O23" s="315">
        <v>0</v>
      </c>
      <c r="P23" s="315">
        <v>371.82047</v>
      </c>
      <c r="Q23" s="196">
        <f t="shared" si="3"/>
        <v>371820470</v>
      </c>
      <c r="R23" s="122"/>
      <c r="S23" s="122">
        <v>371820470</v>
      </c>
      <c r="T23" s="123">
        <v>371820470</v>
      </c>
      <c r="U23" s="123"/>
      <c r="V23" s="196">
        <f t="shared" si="4"/>
        <v>0</v>
      </c>
      <c r="W23" s="122"/>
      <c r="X23" s="122"/>
      <c r="Y23" s="121" t="e">
        <f>Y24+Y25+Y26+Y27+Y28+#REF!</f>
        <v>#REF!</v>
      </c>
      <c r="Z23" s="121" t="e">
        <f>Z24+Z25+Z26+Z27+Z28+#REF!</f>
        <v>#REF!</v>
      </c>
      <c r="AA23" s="112" t="e">
        <f>AA24+AA25+AA26+AA27+AA28+#REF!</f>
        <v>#REF!</v>
      </c>
    </row>
    <row r="24" spans="1:27" ht="31.5">
      <c r="A24" s="205">
        <v>2</v>
      </c>
      <c r="B24" s="195" t="s">
        <v>613</v>
      </c>
      <c r="C24" s="196">
        <f t="shared" si="0"/>
        <v>320000000</v>
      </c>
      <c r="D24" s="196">
        <f t="shared" si="1"/>
        <v>320000000</v>
      </c>
      <c r="E24" s="122"/>
      <c r="F24" s="122">
        <v>320000000</v>
      </c>
      <c r="G24" s="123">
        <v>320000000</v>
      </c>
      <c r="H24" s="123"/>
      <c r="I24" s="196">
        <f t="shared" si="2"/>
        <v>0</v>
      </c>
      <c r="J24" s="122"/>
      <c r="K24" s="122"/>
      <c r="L24" s="123"/>
      <c r="M24" s="123"/>
      <c r="N24" s="315">
        <f t="shared" si="6"/>
        <v>512.9876</v>
      </c>
      <c r="O24" s="315">
        <v>0</v>
      </c>
      <c r="P24" s="315">
        <v>512.9876</v>
      </c>
      <c r="Q24" s="196">
        <f t="shared" si="3"/>
        <v>512987600</v>
      </c>
      <c r="R24" s="122"/>
      <c r="S24" s="122">
        <v>512987600</v>
      </c>
      <c r="T24" s="123">
        <v>320000000</v>
      </c>
      <c r="U24" s="123">
        <f>S24-T24</f>
        <v>192987600</v>
      </c>
      <c r="V24" s="196">
        <f t="shared" si="4"/>
        <v>0</v>
      </c>
      <c r="W24" s="122"/>
      <c r="X24" s="122"/>
      <c r="Y24" s="123"/>
      <c r="Z24" s="123"/>
      <c r="AA24" s="112">
        <f aca="true" t="shared" si="7" ref="AA24:AA34">R23+T23+W23+Y24</f>
        <v>371820470</v>
      </c>
    </row>
    <row r="25" spans="1:27" ht="33.75" customHeight="1">
      <c r="A25" s="205">
        <v>3</v>
      </c>
      <c r="B25" s="195" t="s">
        <v>614</v>
      </c>
      <c r="C25" s="196">
        <f t="shared" si="0"/>
        <v>0</v>
      </c>
      <c r="D25" s="196">
        <f t="shared" si="1"/>
        <v>0</v>
      </c>
      <c r="E25" s="122"/>
      <c r="F25" s="122">
        <v>0</v>
      </c>
      <c r="G25" s="123"/>
      <c r="H25" s="123"/>
      <c r="I25" s="196">
        <f t="shared" si="2"/>
        <v>0</v>
      </c>
      <c r="J25" s="122"/>
      <c r="K25" s="122"/>
      <c r="L25" s="123"/>
      <c r="M25" s="123"/>
      <c r="N25" s="315">
        <f t="shared" si="6"/>
        <v>421.10918</v>
      </c>
      <c r="O25" s="315">
        <v>0</v>
      </c>
      <c r="P25" s="315">
        <v>421.10918</v>
      </c>
      <c r="Q25" s="196">
        <f t="shared" si="3"/>
        <v>421109180</v>
      </c>
      <c r="R25" s="122"/>
      <c r="S25" s="122">
        <v>421109180</v>
      </c>
      <c r="T25" s="123"/>
      <c r="U25" s="123">
        <v>421109180</v>
      </c>
      <c r="V25" s="196">
        <f t="shared" si="4"/>
        <v>0</v>
      </c>
      <c r="W25" s="122"/>
      <c r="X25" s="122"/>
      <c r="Y25" s="123"/>
      <c r="Z25" s="123"/>
      <c r="AA25" s="112">
        <f t="shared" si="7"/>
        <v>320000000</v>
      </c>
    </row>
    <row r="26" spans="1:27" ht="31.5">
      <c r="A26" s="205">
        <v>4</v>
      </c>
      <c r="B26" s="195" t="s">
        <v>615</v>
      </c>
      <c r="C26" s="196">
        <f t="shared" si="0"/>
        <v>1500000000</v>
      </c>
      <c r="D26" s="196">
        <f t="shared" si="1"/>
        <v>1500000000</v>
      </c>
      <c r="E26" s="122"/>
      <c r="F26" s="122">
        <v>1500000000</v>
      </c>
      <c r="G26" s="123">
        <v>1500000000</v>
      </c>
      <c r="H26" s="123"/>
      <c r="I26" s="196">
        <f t="shared" si="2"/>
        <v>0</v>
      </c>
      <c r="J26" s="122"/>
      <c r="K26" s="122"/>
      <c r="L26" s="123"/>
      <c r="M26" s="123"/>
      <c r="N26" s="315">
        <f t="shared" si="6"/>
        <v>98.274</v>
      </c>
      <c r="O26" s="315">
        <v>0</v>
      </c>
      <c r="P26" s="315">
        <v>98.274</v>
      </c>
      <c r="Q26" s="196">
        <f t="shared" si="3"/>
        <v>98274000</v>
      </c>
      <c r="R26" s="122"/>
      <c r="S26" s="122">
        <v>98274000</v>
      </c>
      <c r="T26" s="123">
        <v>98274000</v>
      </c>
      <c r="U26" s="123"/>
      <c r="V26" s="196">
        <f t="shared" si="4"/>
        <v>0</v>
      </c>
      <c r="W26" s="122"/>
      <c r="X26" s="122"/>
      <c r="Y26" s="123"/>
      <c r="Z26" s="123"/>
      <c r="AA26" s="112">
        <f t="shared" si="7"/>
        <v>0</v>
      </c>
    </row>
    <row r="27" spans="1:27" ht="21" customHeight="1">
      <c r="A27" s="205">
        <v>5</v>
      </c>
      <c r="B27" s="96" t="s">
        <v>616</v>
      </c>
      <c r="C27" s="196">
        <f t="shared" si="0"/>
        <v>405000000</v>
      </c>
      <c r="D27" s="196">
        <f t="shared" si="1"/>
        <v>405000000</v>
      </c>
      <c r="E27" s="122"/>
      <c r="F27" s="122">
        <v>405000000</v>
      </c>
      <c r="G27" s="123">
        <v>405000000</v>
      </c>
      <c r="H27" s="123"/>
      <c r="I27" s="196">
        <f t="shared" si="2"/>
        <v>0</v>
      </c>
      <c r="J27" s="122"/>
      <c r="K27" s="122"/>
      <c r="L27" s="123"/>
      <c r="M27" s="123"/>
      <c r="N27" s="315">
        <f t="shared" si="6"/>
        <v>296.8</v>
      </c>
      <c r="O27" s="315">
        <v>0</v>
      </c>
      <c r="P27" s="315">
        <v>296.8</v>
      </c>
      <c r="Q27" s="196">
        <f t="shared" si="3"/>
        <v>296800000</v>
      </c>
      <c r="R27" s="122"/>
      <c r="S27" s="122">
        <v>296800000</v>
      </c>
      <c r="T27" s="123">
        <v>296800000</v>
      </c>
      <c r="U27" s="123"/>
      <c r="V27" s="196">
        <f t="shared" si="4"/>
        <v>0</v>
      </c>
      <c r="W27" s="122"/>
      <c r="X27" s="122"/>
      <c r="Y27" s="123"/>
      <c r="Z27" s="123"/>
      <c r="AA27" s="112">
        <f t="shared" si="7"/>
        <v>98274000</v>
      </c>
    </row>
    <row r="28" spans="1:27" ht="21" customHeight="1">
      <c r="A28" s="205">
        <v>6</v>
      </c>
      <c r="B28" s="195" t="s">
        <v>399</v>
      </c>
      <c r="C28" s="196">
        <f t="shared" si="0"/>
        <v>142000000000</v>
      </c>
      <c r="D28" s="196">
        <f t="shared" si="1"/>
        <v>142000000000</v>
      </c>
      <c r="E28" s="122">
        <v>142000000000</v>
      </c>
      <c r="F28" s="122">
        <v>0</v>
      </c>
      <c r="G28" s="123">
        <v>0</v>
      </c>
      <c r="H28" s="123">
        <v>0</v>
      </c>
      <c r="I28" s="196">
        <f t="shared" si="2"/>
        <v>0</v>
      </c>
      <c r="J28" s="122"/>
      <c r="K28" s="122"/>
      <c r="L28" s="123"/>
      <c r="M28" s="123"/>
      <c r="N28" s="315">
        <f t="shared" si="6"/>
        <v>103565</v>
      </c>
      <c r="O28" s="315">
        <v>103565</v>
      </c>
      <c r="P28" s="315">
        <v>0</v>
      </c>
      <c r="Q28" s="196">
        <f t="shared" si="3"/>
        <v>103565000000</v>
      </c>
      <c r="R28" s="123">
        <v>103565000000</v>
      </c>
      <c r="S28" s="122">
        <v>0</v>
      </c>
      <c r="T28" s="123">
        <v>0</v>
      </c>
      <c r="U28" s="123"/>
      <c r="V28" s="196">
        <f t="shared" si="4"/>
        <v>0</v>
      </c>
      <c r="W28" s="122"/>
      <c r="X28" s="122"/>
      <c r="Y28" s="123"/>
      <c r="Z28" s="123"/>
      <c r="AA28" s="112">
        <f t="shared" si="7"/>
        <v>296800000</v>
      </c>
    </row>
    <row r="29" spans="1:27" ht="31.5" customHeight="1">
      <c r="A29" s="313" t="s">
        <v>437</v>
      </c>
      <c r="B29" s="93" t="s">
        <v>397</v>
      </c>
      <c r="C29" s="196"/>
      <c r="D29" s="196"/>
      <c r="E29" s="122"/>
      <c r="F29" s="122"/>
      <c r="G29" s="123"/>
      <c r="H29" s="123"/>
      <c r="I29" s="196"/>
      <c r="J29" s="122"/>
      <c r="K29" s="122"/>
      <c r="L29" s="123"/>
      <c r="M29" s="123"/>
      <c r="N29" s="314">
        <f>SUM(N30:N33)</f>
        <v>481674.939377</v>
      </c>
      <c r="O29" s="314">
        <f>SUM(O30:O33)</f>
        <v>52558.004621</v>
      </c>
      <c r="P29" s="314">
        <f>SUM(P30:P33)</f>
        <v>429116.93475599994</v>
      </c>
      <c r="Q29" s="196"/>
      <c r="R29" s="225"/>
      <c r="S29" s="226"/>
      <c r="T29" s="225"/>
      <c r="U29" s="225"/>
      <c r="V29" s="196"/>
      <c r="W29" s="226"/>
      <c r="X29" s="226"/>
      <c r="Y29" s="225"/>
      <c r="Z29" s="225"/>
      <c r="AA29" s="112"/>
    </row>
    <row r="30" spans="1:27" ht="21" customHeight="1">
      <c r="A30" s="205">
        <v>1</v>
      </c>
      <c r="B30" s="96" t="s">
        <v>400</v>
      </c>
      <c r="C30" s="122"/>
      <c r="D30" s="122"/>
      <c r="E30" s="122"/>
      <c r="F30" s="122"/>
      <c r="G30" s="123"/>
      <c r="H30" s="123"/>
      <c r="I30" s="122"/>
      <c r="J30" s="122"/>
      <c r="K30" s="122"/>
      <c r="L30" s="123"/>
      <c r="M30" s="123"/>
      <c r="N30" s="315">
        <f>SUM(O30:P30)</f>
        <v>52558.004621</v>
      </c>
      <c r="O30" s="315">
        <v>52558.004621</v>
      </c>
      <c r="P30" s="315">
        <v>0</v>
      </c>
      <c r="Q30" s="196" t="e">
        <f>#REF!/1000000</f>
        <v>#REF!</v>
      </c>
      <c r="R30" s="196" t="e">
        <f>#REF!/1000000</f>
        <v>#REF!</v>
      </c>
      <c r="S30" s="196" t="e">
        <f>#REF!/1000000</f>
        <v>#REF!</v>
      </c>
      <c r="T30" s="196" t="e">
        <f>#REF!/1000000</f>
        <v>#REF!</v>
      </c>
      <c r="U30" s="196" t="e">
        <f>#REF!/1000000</f>
        <v>#REF!</v>
      </c>
      <c r="V30" s="196" t="e">
        <f>#REF!/1000000</f>
        <v>#REF!</v>
      </c>
      <c r="W30" s="196" t="e">
        <f>#REF!/1000000</f>
        <v>#REF!</v>
      </c>
      <c r="X30" s="196" t="e">
        <f>#REF!/1000000</f>
        <v>#REF!</v>
      </c>
      <c r="Y30" s="196" t="e">
        <f>#REF!/1000000</f>
        <v>#REF!</v>
      </c>
      <c r="Z30" s="196" t="e">
        <f>#REF!/1000000</f>
        <v>#REF!</v>
      </c>
      <c r="AA30" s="196" t="e">
        <f>#REF!/1000000</f>
        <v>#REF!</v>
      </c>
    </row>
    <row r="31" spans="1:27" ht="21" customHeight="1">
      <c r="A31" s="205">
        <v>2</v>
      </c>
      <c r="B31" s="96" t="s">
        <v>401</v>
      </c>
      <c r="C31" s="122"/>
      <c r="D31" s="122"/>
      <c r="E31" s="122"/>
      <c r="F31" s="122"/>
      <c r="G31" s="123"/>
      <c r="H31" s="123"/>
      <c r="I31" s="122"/>
      <c r="J31" s="122"/>
      <c r="K31" s="122"/>
      <c r="L31" s="123"/>
      <c r="M31" s="123"/>
      <c r="N31" s="315">
        <f>SUM(O31:P31)</f>
        <v>423041.424105</v>
      </c>
      <c r="O31" s="315">
        <v>0</v>
      </c>
      <c r="P31" s="315">
        <v>423041.424105</v>
      </c>
      <c r="Q31" s="196" t="e">
        <f>#REF!/1000000</f>
        <v>#REF!</v>
      </c>
      <c r="R31" s="196" t="e">
        <f>#REF!/1000000</f>
        <v>#REF!</v>
      </c>
      <c r="S31" s="196" t="e">
        <f>#REF!/1000000</f>
        <v>#REF!</v>
      </c>
      <c r="T31" s="196" t="e">
        <f>#REF!/1000000</f>
        <v>#REF!</v>
      </c>
      <c r="U31" s="196" t="e">
        <f>#REF!/1000000</f>
        <v>#REF!</v>
      </c>
      <c r="V31" s="196" t="e">
        <f>#REF!/1000000</f>
        <v>#REF!</v>
      </c>
      <c r="W31" s="196" t="e">
        <f>#REF!/1000000</f>
        <v>#REF!</v>
      </c>
      <c r="X31" s="196" t="e">
        <f>#REF!/1000000</f>
        <v>#REF!</v>
      </c>
      <c r="Y31" s="196" t="e">
        <f>#REF!/1000000</f>
        <v>#REF!</v>
      </c>
      <c r="Z31" s="196" t="e">
        <f>#REF!/1000000</f>
        <v>#REF!</v>
      </c>
      <c r="AA31" s="196" t="e">
        <f>#REF!/1000000</f>
        <v>#REF!</v>
      </c>
    </row>
    <row r="32" spans="1:27" ht="31.5">
      <c r="A32" s="205">
        <v>3</v>
      </c>
      <c r="B32" s="96" t="s">
        <v>402</v>
      </c>
      <c r="C32" s="122"/>
      <c r="D32" s="122"/>
      <c r="E32" s="122"/>
      <c r="F32" s="122"/>
      <c r="G32" s="123"/>
      <c r="H32" s="123"/>
      <c r="I32" s="122"/>
      <c r="J32" s="122"/>
      <c r="K32" s="122"/>
      <c r="L32" s="123"/>
      <c r="M32" s="123"/>
      <c r="N32" s="315">
        <f>SUM(O32:P32)</f>
        <v>3165.912828</v>
      </c>
      <c r="O32" s="315">
        <v>0</v>
      </c>
      <c r="P32" s="315">
        <v>3165.912828</v>
      </c>
      <c r="Q32" s="196" t="e">
        <f>#REF!/1000000</f>
        <v>#REF!</v>
      </c>
      <c r="R32" s="196" t="e">
        <f>#REF!/1000000</f>
        <v>#REF!</v>
      </c>
      <c r="S32" s="196" t="e">
        <f>#REF!/1000000</f>
        <v>#REF!</v>
      </c>
      <c r="T32" s="196" t="e">
        <f>#REF!/1000000</f>
        <v>#REF!</v>
      </c>
      <c r="U32" s="196" t="e">
        <f>#REF!/1000000</f>
        <v>#REF!</v>
      </c>
      <c r="V32" s="196" t="e">
        <f>#REF!/1000000</f>
        <v>#REF!</v>
      </c>
      <c r="W32" s="196" t="e">
        <f>#REF!/1000000</f>
        <v>#REF!</v>
      </c>
      <c r="X32" s="196" t="e">
        <f>#REF!/1000000</f>
        <v>#REF!</v>
      </c>
      <c r="Y32" s="196" t="e">
        <f>#REF!/1000000</f>
        <v>#REF!</v>
      </c>
      <c r="Z32" s="196" t="e">
        <f>#REF!/1000000</f>
        <v>#REF!</v>
      </c>
      <c r="AA32" s="196" t="e">
        <f>#REF!/1000000</f>
        <v>#REF!</v>
      </c>
    </row>
    <row r="33" spans="1:27" ht="21" customHeight="1">
      <c r="A33" s="206">
        <v>4</v>
      </c>
      <c r="B33" s="207" t="s">
        <v>617</v>
      </c>
      <c r="C33" s="208"/>
      <c r="D33" s="208"/>
      <c r="E33" s="208"/>
      <c r="F33" s="208"/>
      <c r="G33" s="209"/>
      <c r="H33" s="209"/>
      <c r="I33" s="208"/>
      <c r="J33" s="208"/>
      <c r="K33" s="208"/>
      <c r="L33" s="209"/>
      <c r="M33" s="209"/>
      <c r="N33" s="316">
        <f>SUM(O33:P33)</f>
        <v>2909.597823</v>
      </c>
      <c r="O33" s="316">
        <v>0</v>
      </c>
      <c r="P33" s="316">
        <v>2909.597823</v>
      </c>
      <c r="Q33" s="196" t="e">
        <f>#REF!/1000000</f>
        <v>#REF!</v>
      </c>
      <c r="R33" s="196" t="e">
        <f>#REF!/1000000</f>
        <v>#REF!</v>
      </c>
      <c r="S33" s="196" t="e">
        <f>#REF!/1000000</f>
        <v>#REF!</v>
      </c>
      <c r="T33" s="196" t="e">
        <f>#REF!/1000000</f>
        <v>#REF!</v>
      </c>
      <c r="U33" s="196" t="e">
        <f>#REF!/1000000</f>
        <v>#REF!</v>
      </c>
      <c r="V33" s="196" t="e">
        <f>#REF!/1000000</f>
        <v>#REF!</v>
      </c>
      <c r="W33" s="196" t="e">
        <f>#REF!/1000000</f>
        <v>#REF!</v>
      </c>
      <c r="X33" s="196" t="e">
        <f>#REF!/1000000</f>
        <v>#REF!</v>
      </c>
      <c r="Y33" s="196" t="e">
        <f>#REF!/1000000</f>
        <v>#REF!</v>
      </c>
      <c r="Z33" s="196" t="e">
        <f>#REF!/1000000</f>
        <v>#REF!</v>
      </c>
      <c r="AA33" s="196" t="e">
        <f>#REF!/1000000</f>
        <v>#REF!</v>
      </c>
    </row>
    <row r="34" spans="1:27" s="119" customFormat="1" ht="15.75">
      <c r="A34" s="203"/>
      <c r="B34" s="99"/>
      <c r="C34" s="98"/>
      <c r="D34" s="98"/>
      <c r="E34" s="98"/>
      <c r="F34" s="98"/>
      <c r="G34" s="103"/>
      <c r="H34" s="103"/>
      <c r="I34" s="98"/>
      <c r="J34" s="98"/>
      <c r="K34" s="98"/>
      <c r="L34" s="103"/>
      <c r="M34" s="103"/>
      <c r="N34" s="98"/>
      <c r="O34" s="98"/>
      <c r="P34" s="98"/>
      <c r="Q34" s="98"/>
      <c r="R34" s="98"/>
      <c r="S34" s="98"/>
      <c r="T34" s="103"/>
      <c r="U34" s="103"/>
      <c r="V34" s="98"/>
      <c r="W34" s="98"/>
      <c r="X34" s="98"/>
      <c r="Y34" s="118"/>
      <c r="Z34" s="118"/>
      <c r="AA34" s="112" t="e">
        <f t="shared" si="7"/>
        <v>#REF!</v>
      </c>
    </row>
    <row r="35" spans="1:10" ht="15.75">
      <c r="A35" s="376"/>
      <c r="B35" s="376"/>
      <c r="C35" s="376"/>
      <c r="D35" s="376"/>
      <c r="E35" s="376"/>
      <c r="F35" s="376"/>
      <c r="G35" s="376"/>
      <c r="H35" s="376"/>
      <c r="I35" s="376"/>
      <c r="J35" s="376"/>
    </row>
    <row r="36" spans="22:24" ht="93" customHeight="1">
      <c r="V36" s="377"/>
      <c r="W36" s="377"/>
      <c r="X36" s="377"/>
    </row>
    <row r="37" ht="47.25" customHeight="1"/>
  </sheetData>
  <sheetProtection/>
  <mergeCells count="17">
    <mergeCell ref="O1:P1"/>
    <mergeCell ref="A3:U3"/>
    <mergeCell ref="A4:P4"/>
    <mergeCell ref="A6:A7"/>
    <mergeCell ref="B6:B7"/>
    <mergeCell ref="C6:C7"/>
    <mergeCell ref="D6:H6"/>
    <mergeCell ref="I6:L6"/>
    <mergeCell ref="O5:P5"/>
    <mergeCell ref="V6:X6"/>
    <mergeCell ref="AA7:AA8"/>
    <mergeCell ref="A35:J35"/>
    <mergeCell ref="V36:X36"/>
    <mergeCell ref="N6:N7"/>
    <mergeCell ref="O6:O7"/>
    <mergeCell ref="P6:P7"/>
    <mergeCell ref="Q6:U6"/>
  </mergeCells>
  <printOptions/>
  <pageMargins left="0.37" right="0.22" top="0.45" bottom="0.4" header="0.33" footer="0.34"/>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sheetPr>
    <tabColor indexed="35"/>
  </sheetPr>
  <dimension ref="A1:N39"/>
  <sheetViews>
    <sheetView zoomScalePageLayoutView="0" workbookViewId="0" topLeftCell="A25">
      <selection activeCell="F6" sqref="F6"/>
    </sheetView>
  </sheetViews>
  <sheetFormatPr defaultColWidth="9.00390625" defaultRowHeight="15"/>
  <cols>
    <col min="1" max="1" width="23.421875" style="89" customWidth="1"/>
    <col min="2" max="5" width="15.421875" style="89" customWidth="1"/>
    <col min="6" max="16384" width="9.00390625" style="89" customWidth="1"/>
  </cols>
  <sheetData>
    <row r="1" spans="1:7" ht="15.75">
      <c r="A1" s="78" t="s">
        <v>632</v>
      </c>
      <c r="B1" s="79"/>
      <c r="C1" s="78"/>
      <c r="E1" s="412" t="s">
        <v>590</v>
      </c>
      <c r="F1" s="80"/>
      <c r="G1"/>
    </row>
    <row r="2" spans="1:7" ht="15.75">
      <c r="A2" s="81"/>
      <c r="B2" s="81"/>
      <c r="C2" s="81"/>
      <c r="D2" s="81"/>
      <c r="E2" s="81"/>
      <c r="F2" s="80"/>
      <c r="G2"/>
    </row>
    <row r="3" spans="1:7" ht="35.25" customHeight="1">
      <c r="A3" s="391" t="s">
        <v>596</v>
      </c>
      <c r="B3" s="391"/>
      <c r="C3" s="391"/>
      <c r="D3" s="391"/>
      <c r="E3" s="391"/>
      <c r="F3" s="90"/>
      <c r="G3"/>
    </row>
    <row r="5" ht="16.5" customHeight="1" thickBot="1">
      <c r="E5" s="317" t="s">
        <v>591</v>
      </c>
    </row>
    <row r="6" spans="1:5" s="189" customFormat="1" ht="63">
      <c r="A6" s="318" t="s">
        <v>406</v>
      </c>
      <c r="B6" s="319" t="s">
        <v>407</v>
      </c>
      <c r="C6" s="319" t="s">
        <v>408</v>
      </c>
      <c r="D6" s="319" t="s">
        <v>409</v>
      </c>
      <c r="E6" s="320" t="s">
        <v>592</v>
      </c>
    </row>
    <row r="7" spans="1:5" s="188" customFormat="1" ht="23.25" customHeight="1">
      <c r="A7" s="321" t="s">
        <v>563</v>
      </c>
      <c r="B7" s="322">
        <f>SUM(B8:B31)</f>
        <v>26114967.75181301</v>
      </c>
      <c r="C7" s="322">
        <f>SUM(C8:C31)</f>
        <v>14861497.608964002</v>
      </c>
      <c r="D7" s="322">
        <f>SUM(D8:D31)</f>
        <v>5901175.708895</v>
      </c>
      <c r="E7" s="322">
        <f>SUM(E8:E31)</f>
        <v>12434044.729835</v>
      </c>
    </row>
    <row r="8" spans="1:5" s="185" customFormat="1" ht="23.25" customHeight="1">
      <c r="A8" s="323" t="s">
        <v>565</v>
      </c>
      <c r="B8" s="324">
        <v>4052458.494898</v>
      </c>
      <c r="C8" s="324">
        <v>827794.2938209999</v>
      </c>
      <c r="D8" s="324">
        <v>45140.190983</v>
      </c>
      <c r="E8" s="324">
        <v>623160.117845</v>
      </c>
    </row>
    <row r="9" spans="1:13" s="185" customFormat="1" ht="23.25" customHeight="1">
      <c r="A9" s="323" t="s">
        <v>566</v>
      </c>
      <c r="B9" s="324">
        <v>860324.6343309999</v>
      </c>
      <c r="C9" s="324">
        <v>412836.208429</v>
      </c>
      <c r="D9" s="324">
        <v>126114.020309</v>
      </c>
      <c r="E9" s="324">
        <v>385923.5336</v>
      </c>
      <c r="H9" s="186"/>
      <c r="I9" s="186"/>
      <c r="J9" s="186"/>
      <c r="K9" s="187"/>
      <c r="L9" s="190"/>
      <c r="M9" s="191"/>
    </row>
    <row r="10" spans="1:13" s="185" customFormat="1" ht="23.25" customHeight="1">
      <c r="A10" s="323" t="s">
        <v>567</v>
      </c>
      <c r="B10" s="324">
        <v>1747806.012098</v>
      </c>
      <c r="C10" s="324">
        <v>576348.684116</v>
      </c>
      <c r="D10" s="324">
        <v>26386.495</v>
      </c>
      <c r="E10" s="324">
        <v>458652.972161</v>
      </c>
      <c r="H10" s="192"/>
      <c r="I10" s="192"/>
      <c r="J10" s="192"/>
      <c r="K10" s="192"/>
      <c r="L10" s="192"/>
      <c r="M10" s="191"/>
    </row>
    <row r="11" spans="1:13" s="185" customFormat="1" ht="23.25" customHeight="1">
      <c r="A11" s="323" t="s">
        <v>568</v>
      </c>
      <c r="B11" s="324">
        <v>441016.22554899997</v>
      </c>
      <c r="C11" s="324">
        <v>387763.586821</v>
      </c>
      <c r="D11" s="324">
        <v>188458.24132099998</v>
      </c>
      <c r="E11" s="324">
        <v>307380.457957</v>
      </c>
      <c r="H11" s="388"/>
      <c r="I11" s="389"/>
      <c r="J11" s="389"/>
      <c r="K11" s="389"/>
      <c r="L11" s="389"/>
      <c r="M11" s="389"/>
    </row>
    <row r="12" spans="1:14" s="185" customFormat="1" ht="23.25" customHeight="1">
      <c r="A12" s="323" t="s">
        <v>569</v>
      </c>
      <c r="B12" s="324">
        <v>1192395.376623</v>
      </c>
      <c r="C12" s="324">
        <v>590419.357961</v>
      </c>
      <c r="D12" s="324">
        <v>170015.864178</v>
      </c>
      <c r="E12" s="324">
        <v>451583.900949</v>
      </c>
      <c r="H12" s="390"/>
      <c r="I12" s="390"/>
      <c r="J12" s="390"/>
      <c r="K12" s="390"/>
      <c r="L12" s="390"/>
      <c r="M12" s="390"/>
      <c r="N12" s="390"/>
    </row>
    <row r="13" spans="1:5" s="185" customFormat="1" ht="23.25" customHeight="1">
      <c r="A13" s="323" t="s">
        <v>570</v>
      </c>
      <c r="B13" s="324">
        <v>656919.595982</v>
      </c>
      <c r="C13" s="324">
        <v>543751.9176319999</v>
      </c>
      <c r="D13" s="324">
        <v>260226.605586</v>
      </c>
      <c r="E13" s="324">
        <v>420988.77949</v>
      </c>
    </row>
    <row r="14" spans="1:5" s="185" customFormat="1" ht="23.25" customHeight="1">
      <c r="A14" s="323" t="s">
        <v>571</v>
      </c>
      <c r="B14" s="324">
        <v>1589933.792317</v>
      </c>
      <c r="C14" s="324">
        <v>759220.156352</v>
      </c>
      <c r="D14" s="324">
        <v>28438.69099</v>
      </c>
      <c r="E14" s="324">
        <v>513758.437353</v>
      </c>
    </row>
    <row r="15" spans="1:5" s="185" customFormat="1" ht="23.25" customHeight="1">
      <c r="A15" s="323" t="s">
        <v>572</v>
      </c>
      <c r="B15" s="324">
        <v>625910.3120929999</v>
      </c>
      <c r="C15" s="324">
        <v>625008.515853</v>
      </c>
      <c r="D15" s="324">
        <v>344236.458338</v>
      </c>
      <c r="E15" s="324">
        <v>523425.358684</v>
      </c>
    </row>
    <row r="16" spans="1:5" s="185" customFormat="1" ht="23.25" customHeight="1">
      <c r="A16" s="323" t="s">
        <v>573</v>
      </c>
      <c r="B16" s="324">
        <v>560385.054468</v>
      </c>
      <c r="C16" s="324">
        <v>497442.20699499996</v>
      </c>
      <c r="D16" s="324">
        <v>326633.476185</v>
      </c>
      <c r="E16" s="324">
        <v>436839.934284</v>
      </c>
    </row>
    <row r="17" spans="1:5" s="185" customFormat="1" ht="23.25" customHeight="1">
      <c r="A17" s="323" t="s">
        <v>574</v>
      </c>
      <c r="B17" s="324">
        <v>1463772.1207649999</v>
      </c>
      <c r="C17" s="324">
        <v>527525.087836</v>
      </c>
      <c r="D17" s="324">
        <v>71935.180892</v>
      </c>
      <c r="E17" s="324">
        <v>461503.46806</v>
      </c>
    </row>
    <row r="18" spans="1:5" s="185" customFormat="1" ht="23.25" customHeight="1">
      <c r="A18" s="323" t="s">
        <v>575</v>
      </c>
      <c r="B18" s="324">
        <v>607850.9795029999</v>
      </c>
      <c r="C18" s="324">
        <v>442956.80439199996</v>
      </c>
      <c r="D18" s="324">
        <v>247373.99</v>
      </c>
      <c r="E18" s="324">
        <v>408810.4856</v>
      </c>
    </row>
    <row r="19" spans="1:5" s="185" customFormat="1" ht="23.25" customHeight="1">
      <c r="A19" s="323" t="s">
        <v>576</v>
      </c>
      <c r="B19" s="324">
        <v>762133.007445</v>
      </c>
      <c r="C19" s="324">
        <v>578132.911674</v>
      </c>
      <c r="D19" s="324">
        <v>243125.109924</v>
      </c>
      <c r="E19" s="324">
        <v>485278.424287</v>
      </c>
    </row>
    <row r="20" spans="1:5" s="185" customFormat="1" ht="23.25" customHeight="1">
      <c r="A20" s="323" t="s">
        <v>577</v>
      </c>
      <c r="B20" s="324">
        <v>1177148.629928</v>
      </c>
      <c r="C20" s="324">
        <v>384858.03866799996</v>
      </c>
      <c r="D20" s="324">
        <v>27437.399999999998</v>
      </c>
      <c r="E20" s="324">
        <v>333630.050219</v>
      </c>
    </row>
    <row r="21" spans="1:5" s="185" customFormat="1" ht="23.25" customHeight="1">
      <c r="A21" s="323" t="s">
        <v>578</v>
      </c>
      <c r="B21" s="324">
        <v>1116984.592128</v>
      </c>
      <c r="C21" s="324">
        <v>774523.5521679999</v>
      </c>
      <c r="D21" s="324">
        <v>332931.210233</v>
      </c>
      <c r="E21" s="324">
        <v>685479.172402</v>
      </c>
    </row>
    <row r="22" spans="1:5" s="185" customFormat="1" ht="23.25" customHeight="1">
      <c r="A22" s="323" t="s">
        <v>579</v>
      </c>
      <c r="B22" s="324">
        <v>1645599.8056649999</v>
      </c>
      <c r="C22" s="324">
        <v>739021.680437</v>
      </c>
      <c r="D22" s="324">
        <v>183771.2678</v>
      </c>
      <c r="E22" s="324">
        <v>669714.92369</v>
      </c>
    </row>
    <row r="23" spans="1:5" s="185" customFormat="1" ht="23.25" customHeight="1">
      <c r="A23" s="323" t="s">
        <v>580</v>
      </c>
      <c r="B23" s="324">
        <v>1898443.3186599999</v>
      </c>
      <c r="C23" s="324">
        <v>797442.4092539999</v>
      </c>
      <c r="D23" s="324">
        <v>96799.902644</v>
      </c>
      <c r="E23" s="324">
        <v>609789.377618</v>
      </c>
    </row>
    <row r="24" spans="1:5" s="185" customFormat="1" ht="23.25" customHeight="1">
      <c r="A24" s="323" t="s">
        <v>581</v>
      </c>
      <c r="B24" s="324">
        <v>1673618.495613</v>
      </c>
      <c r="C24" s="324">
        <v>808056.9006759999</v>
      </c>
      <c r="D24" s="324">
        <v>177310.491196</v>
      </c>
      <c r="E24" s="324">
        <v>564884.41872</v>
      </c>
    </row>
    <row r="25" spans="1:5" s="185" customFormat="1" ht="23.25" customHeight="1">
      <c r="A25" s="323" t="s">
        <v>582</v>
      </c>
      <c r="B25" s="324">
        <v>1257314.440952</v>
      </c>
      <c r="C25" s="324">
        <v>639517.786716</v>
      </c>
      <c r="D25" s="324">
        <v>293848.7338</v>
      </c>
      <c r="E25" s="324">
        <v>559689.463769</v>
      </c>
    </row>
    <row r="26" spans="1:5" s="185" customFormat="1" ht="23.25" customHeight="1">
      <c r="A26" s="323" t="s">
        <v>583</v>
      </c>
      <c r="B26" s="324">
        <v>851689.279274</v>
      </c>
      <c r="C26" s="324">
        <v>608088.791448</v>
      </c>
      <c r="D26" s="324">
        <v>304095.740812</v>
      </c>
      <c r="E26" s="324">
        <v>573621.318061</v>
      </c>
    </row>
    <row r="27" spans="1:5" s="185" customFormat="1" ht="23.25" customHeight="1">
      <c r="A27" s="323" t="s">
        <v>584</v>
      </c>
      <c r="B27" s="324">
        <v>392463.87494899996</v>
      </c>
      <c r="C27" s="324">
        <v>820826.181593</v>
      </c>
      <c r="D27" s="324">
        <v>642293.9218</v>
      </c>
      <c r="E27" s="324">
        <v>777681.918609</v>
      </c>
    </row>
    <row r="28" spans="1:5" s="185" customFormat="1" ht="23.25" customHeight="1">
      <c r="A28" s="323" t="s">
        <v>585</v>
      </c>
      <c r="B28" s="324">
        <v>469603.395029</v>
      </c>
      <c r="C28" s="324">
        <v>836463.618069</v>
      </c>
      <c r="D28" s="324">
        <v>561247.9303669999</v>
      </c>
      <c r="E28" s="324">
        <v>672077.24575</v>
      </c>
    </row>
    <row r="29" spans="1:5" s="185" customFormat="1" ht="23.25" customHeight="1">
      <c r="A29" s="323" t="s">
        <v>586</v>
      </c>
      <c r="B29" s="324">
        <v>737699.968656</v>
      </c>
      <c r="C29" s="324">
        <v>750614.759374</v>
      </c>
      <c r="D29" s="324">
        <v>509301.858448</v>
      </c>
      <c r="E29" s="324">
        <v>696443.776429</v>
      </c>
    </row>
    <row r="30" spans="1:5" s="185" customFormat="1" ht="23.25" customHeight="1">
      <c r="A30" s="323" t="s">
        <v>587</v>
      </c>
      <c r="B30" s="324">
        <v>269862.08370899997</v>
      </c>
      <c r="C30" s="324">
        <v>390690.465254</v>
      </c>
      <c r="D30" s="324">
        <v>259974.454696</v>
      </c>
      <c r="E30" s="324">
        <v>370909.336537</v>
      </c>
    </row>
    <row r="31" spans="1:5" s="185" customFormat="1" ht="23.25" customHeight="1">
      <c r="A31" s="325" t="s">
        <v>588</v>
      </c>
      <c r="B31" s="326">
        <v>63634.261178</v>
      </c>
      <c r="C31" s="326">
        <v>542193.693425</v>
      </c>
      <c r="D31" s="326">
        <v>434078.47339299996</v>
      </c>
      <c r="E31" s="326">
        <v>442817.857761</v>
      </c>
    </row>
    <row r="32" spans="1:5" ht="18.75">
      <c r="A32" s="97"/>
      <c r="B32" s="97"/>
      <c r="C32" s="97"/>
      <c r="D32" s="97"/>
      <c r="E32" s="97"/>
    </row>
    <row r="33" spans="1:5" ht="18.75">
      <c r="A33" s="97"/>
      <c r="B33" s="97"/>
      <c r="C33" s="97"/>
      <c r="D33" s="97"/>
      <c r="E33" s="97"/>
    </row>
    <row r="34" spans="1:5" ht="18.75">
      <c r="A34" s="97"/>
      <c r="B34" s="97"/>
      <c r="C34" s="97"/>
      <c r="D34" s="97"/>
      <c r="E34" s="97"/>
    </row>
    <row r="35" spans="1:5" ht="18.75">
      <c r="A35" s="97"/>
      <c r="B35" s="97"/>
      <c r="C35" s="97"/>
      <c r="D35" s="97"/>
      <c r="E35" s="97"/>
    </row>
    <row r="36" spans="1:5" ht="18.75">
      <c r="A36" s="97"/>
      <c r="B36" s="97"/>
      <c r="C36" s="97"/>
      <c r="D36" s="97"/>
      <c r="E36" s="97"/>
    </row>
    <row r="37" spans="1:5" ht="18.75">
      <c r="A37" s="97"/>
      <c r="B37" s="97"/>
      <c r="C37" s="97"/>
      <c r="D37" s="97"/>
      <c r="E37" s="97"/>
    </row>
    <row r="38" spans="1:5" ht="18.75">
      <c r="A38" s="97"/>
      <c r="B38" s="97"/>
      <c r="C38" s="97"/>
      <c r="D38" s="97"/>
      <c r="E38" s="97"/>
    </row>
    <row r="39" spans="1:5" ht="18.75">
      <c r="A39" s="97"/>
      <c r="B39" s="97"/>
      <c r="C39" s="97"/>
      <c r="D39" s="97"/>
      <c r="E39" s="97"/>
    </row>
  </sheetData>
  <sheetProtection/>
  <mergeCells count="3">
    <mergeCell ref="H11:M11"/>
    <mergeCell ref="H12:N12"/>
    <mergeCell ref="A3:E3"/>
  </mergeCells>
  <conditionalFormatting sqref="L9">
    <cfRule type="cellIs" priority="6" dxfId="6" operator="lessThan" stopIfTrue="1">
      <formula>$I$18</formula>
    </cfRule>
  </conditionalFormatting>
  <conditionalFormatting sqref="H12">
    <cfRule type="cellIs" priority="5" dxfId="6" operator="lessThan" stopIfTrue="1">
      <formula>$K$20</formula>
    </cfRule>
  </conditionalFormatting>
  <conditionalFormatting sqref="E1">
    <cfRule type="cellIs" priority="8" dxfId="6" operator="lessThan" stopIfTrue="1">
      <formula>$I$15</formula>
    </cfRule>
  </conditionalFormatting>
  <printOptions/>
  <pageMargins left="0.97" right="0.28" top="0.49" bottom="0.75" header="0.3" footer="0.3"/>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tabColor indexed="35"/>
  </sheetPr>
  <dimension ref="A1:G46"/>
  <sheetViews>
    <sheetView zoomScalePageLayoutView="0" workbookViewId="0" topLeftCell="A1">
      <selection activeCell="A6" sqref="A6:F6"/>
    </sheetView>
  </sheetViews>
  <sheetFormatPr defaultColWidth="9.00390625" defaultRowHeight="15"/>
  <cols>
    <col min="1" max="1" width="6.28125" style="137" customWidth="1"/>
    <col min="2" max="2" width="13.28125" style="137" customWidth="1"/>
    <col min="3" max="3" width="11.421875" style="137" customWidth="1"/>
    <col min="4" max="4" width="12.421875" style="137" customWidth="1"/>
    <col min="5" max="5" width="23.140625" style="137" customWidth="1"/>
    <col min="6" max="6" width="13.57421875" style="137" customWidth="1"/>
    <col min="7" max="16384" width="9.00390625" style="137" customWidth="1"/>
  </cols>
  <sheetData>
    <row r="1" spans="1:6" ht="18.75" customHeight="1">
      <c r="A1" s="396" t="s">
        <v>632</v>
      </c>
      <c r="B1" s="396"/>
      <c r="C1" s="396"/>
      <c r="D1" s="153"/>
      <c r="E1" s="398" t="s">
        <v>198</v>
      </c>
      <c r="F1" s="398"/>
    </row>
    <row r="2" spans="1:6" ht="18" hidden="1">
      <c r="A2" s="397"/>
      <c r="B2" s="397"/>
      <c r="C2" s="397"/>
      <c r="D2" s="136"/>
      <c r="E2" s="136"/>
      <c r="F2" s="136"/>
    </row>
    <row r="3" spans="4:6" ht="18" hidden="1">
      <c r="D3" s="136"/>
      <c r="E3" s="136"/>
      <c r="F3" s="136"/>
    </row>
    <row r="4" spans="4:6" ht="18">
      <c r="D4" s="136"/>
      <c r="E4" s="136"/>
      <c r="F4" s="136"/>
    </row>
    <row r="5" spans="1:6" ht="18" customHeight="1">
      <c r="A5" s="399" t="s">
        <v>199</v>
      </c>
      <c r="B5" s="399"/>
      <c r="C5" s="399"/>
      <c r="D5" s="399"/>
      <c r="E5" s="399"/>
      <c r="F5" s="399"/>
    </row>
    <row r="6" spans="1:6" ht="15.75">
      <c r="A6" s="400" t="s">
        <v>208</v>
      </c>
      <c r="B6" s="399"/>
      <c r="C6" s="399"/>
      <c r="D6" s="399"/>
      <c r="E6" s="399"/>
      <c r="F6" s="399"/>
    </row>
    <row r="7" spans="1:7" s="89" customFormat="1" ht="13.5" customHeight="1">
      <c r="A7" s="360"/>
      <c r="B7" s="360"/>
      <c r="C7" s="360"/>
      <c r="D7" s="360"/>
      <c r="E7" s="360"/>
      <c r="F7" s="360"/>
      <c r="G7" s="3"/>
    </row>
    <row r="8" spans="1:6" ht="18.75">
      <c r="A8" s="138"/>
      <c r="B8" s="139" t="s">
        <v>1</v>
      </c>
      <c r="C8" s="138"/>
      <c r="D8" s="138"/>
      <c r="E8" s="138"/>
      <c r="F8" s="138"/>
    </row>
    <row r="9" spans="1:6" s="140" customFormat="1" ht="36" customHeight="1">
      <c r="A9" s="401" t="s">
        <v>2</v>
      </c>
      <c r="B9" s="393" t="s">
        <v>3</v>
      </c>
      <c r="C9" s="394" t="s">
        <v>200</v>
      </c>
      <c r="D9" s="394"/>
      <c r="E9" s="342" t="s">
        <v>201</v>
      </c>
      <c r="F9" s="395" t="s">
        <v>212</v>
      </c>
    </row>
    <row r="10" spans="1:6" s="140" customFormat="1" ht="136.5" customHeight="1">
      <c r="A10" s="402"/>
      <c r="B10" s="393"/>
      <c r="C10" s="154" t="s">
        <v>205</v>
      </c>
      <c r="D10" s="154" t="s">
        <v>206</v>
      </c>
      <c r="E10" s="154" t="s">
        <v>207</v>
      </c>
      <c r="F10" s="393"/>
    </row>
    <row r="11" spans="1:6" ht="18.75">
      <c r="A11" s="337">
        <v>1</v>
      </c>
      <c r="B11" s="338" t="s">
        <v>565</v>
      </c>
      <c r="C11" s="339">
        <v>11</v>
      </c>
      <c r="D11" s="340">
        <v>11</v>
      </c>
      <c r="E11" s="341">
        <v>100</v>
      </c>
      <c r="F11" s="343">
        <v>16</v>
      </c>
    </row>
    <row r="12" spans="1:6" ht="18.75">
      <c r="A12" s="328">
        <v>2</v>
      </c>
      <c r="B12" s="329" t="s">
        <v>566</v>
      </c>
      <c r="C12" s="330">
        <v>23</v>
      </c>
      <c r="D12" s="331">
        <v>23</v>
      </c>
      <c r="E12" s="332">
        <v>100</v>
      </c>
      <c r="F12" s="344">
        <v>44.2</v>
      </c>
    </row>
    <row r="13" spans="1:6" ht="18.75">
      <c r="A13" s="328">
        <v>3</v>
      </c>
      <c r="B13" s="329" t="s">
        <v>567</v>
      </c>
      <c r="C13" s="330">
        <v>20</v>
      </c>
      <c r="D13" s="331">
        <v>20</v>
      </c>
      <c r="E13" s="332">
        <v>100</v>
      </c>
      <c r="F13" s="344">
        <v>23.7</v>
      </c>
    </row>
    <row r="14" spans="1:6" ht="18.75">
      <c r="A14" s="328">
        <v>4</v>
      </c>
      <c r="B14" s="329" t="s">
        <v>568</v>
      </c>
      <c r="C14" s="330">
        <v>23</v>
      </c>
      <c r="D14" s="331">
        <v>23</v>
      </c>
      <c r="E14" s="332">
        <v>100</v>
      </c>
      <c r="F14" s="344">
        <v>20</v>
      </c>
    </row>
    <row r="15" spans="1:6" ht="18.75">
      <c r="A15" s="328">
        <v>5</v>
      </c>
      <c r="B15" s="329" t="s">
        <v>569</v>
      </c>
      <c r="C15" s="330">
        <v>23</v>
      </c>
      <c r="D15" s="331">
        <v>23</v>
      </c>
      <c r="E15" s="332">
        <v>100</v>
      </c>
      <c r="F15" s="344">
        <v>15.6</v>
      </c>
    </row>
    <row r="16" spans="1:6" ht="18.75">
      <c r="A16" s="328">
        <v>6</v>
      </c>
      <c r="B16" s="329" t="s">
        <v>570</v>
      </c>
      <c r="C16" s="330">
        <v>23</v>
      </c>
      <c r="D16" s="331">
        <v>23</v>
      </c>
      <c r="E16" s="332">
        <v>100</v>
      </c>
      <c r="F16" s="344">
        <v>19.1</v>
      </c>
    </row>
    <row r="17" spans="1:6" ht="18.75">
      <c r="A17" s="328">
        <v>7</v>
      </c>
      <c r="B17" s="329" t="s">
        <v>571</v>
      </c>
      <c r="C17" s="330">
        <v>17</v>
      </c>
      <c r="D17" s="331">
        <v>17</v>
      </c>
      <c r="E17" s="332">
        <v>100</v>
      </c>
      <c r="F17" s="344">
        <v>36.7</v>
      </c>
    </row>
    <row r="18" spans="1:6" ht="18.75">
      <c r="A18" s="328">
        <v>8</v>
      </c>
      <c r="B18" s="329" t="s">
        <v>572</v>
      </c>
      <c r="C18" s="330">
        <v>23</v>
      </c>
      <c r="D18" s="331">
        <v>23</v>
      </c>
      <c r="E18" s="332">
        <v>100</v>
      </c>
      <c r="F18" s="344">
        <v>22.2</v>
      </c>
    </row>
    <row r="19" spans="1:6" ht="18.75">
      <c r="A19" s="328">
        <v>9</v>
      </c>
      <c r="B19" s="329" t="s">
        <v>573</v>
      </c>
      <c r="C19" s="330">
        <v>23</v>
      </c>
      <c r="D19" s="331">
        <v>23</v>
      </c>
      <c r="E19" s="332">
        <v>100</v>
      </c>
      <c r="F19" s="344">
        <v>29.3</v>
      </c>
    </row>
    <row r="20" spans="1:6" ht="18.75">
      <c r="A20" s="328">
        <v>10</v>
      </c>
      <c r="B20" s="329" t="s">
        <v>574</v>
      </c>
      <c r="C20" s="330">
        <v>22</v>
      </c>
      <c r="D20" s="331">
        <v>22</v>
      </c>
      <c r="E20" s="332">
        <v>100</v>
      </c>
      <c r="F20" s="344">
        <v>14.2</v>
      </c>
    </row>
    <row r="21" spans="1:6" ht="18.75">
      <c r="A21" s="328">
        <v>11</v>
      </c>
      <c r="B21" s="329" t="s">
        <v>575</v>
      </c>
      <c r="C21" s="330">
        <v>23</v>
      </c>
      <c r="D21" s="331">
        <v>23</v>
      </c>
      <c r="E21" s="332">
        <v>100</v>
      </c>
      <c r="F21" s="344">
        <v>14</v>
      </c>
    </row>
    <row r="22" spans="1:6" ht="18.75">
      <c r="A22" s="328">
        <v>12</v>
      </c>
      <c r="B22" s="329" t="s">
        <v>576</v>
      </c>
      <c r="C22" s="330">
        <v>23</v>
      </c>
      <c r="D22" s="331">
        <v>23</v>
      </c>
      <c r="E22" s="332">
        <v>100</v>
      </c>
      <c r="F22" s="344">
        <v>24.9</v>
      </c>
    </row>
    <row r="23" spans="1:6" ht="18.75">
      <c r="A23" s="328">
        <v>13</v>
      </c>
      <c r="B23" s="329" t="s">
        <v>8</v>
      </c>
      <c r="C23" s="330">
        <v>22</v>
      </c>
      <c r="D23" s="331">
        <v>22</v>
      </c>
      <c r="E23" s="332">
        <v>100</v>
      </c>
      <c r="F23" s="344">
        <v>16.2</v>
      </c>
    </row>
    <row r="24" spans="1:6" ht="18.75">
      <c r="A24" s="328">
        <v>14</v>
      </c>
      <c r="B24" s="329" t="s">
        <v>9</v>
      </c>
      <c r="C24" s="330">
        <v>23</v>
      </c>
      <c r="D24" s="331">
        <v>23</v>
      </c>
      <c r="E24" s="332">
        <v>100</v>
      </c>
      <c r="F24" s="344">
        <v>19</v>
      </c>
    </row>
    <row r="25" spans="1:6" ht="18.75">
      <c r="A25" s="328">
        <v>15</v>
      </c>
      <c r="B25" s="329" t="s">
        <v>10</v>
      </c>
      <c r="C25" s="330">
        <v>23</v>
      </c>
      <c r="D25" s="331">
        <v>23</v>
      </c>
      <c r="E25" s="332">
        <v>100</v>
      </c>
      <c r="F25" s="344">
        <v>15</v>
      </c>
    </row>
    <row r="26" spans="1:6" ht="18.75">
      <c r="A26" s="328">
        <v>16</v>
      </c>
      <c r="B26" s="329" t="s">
        <v>11</v>
      </c>
      <c r="C26" s="330">
        <v>23</v>
      </c>
      <c r="D26" s="331">
        <v>23</v>
      </c>
      <c r="E26" s="332">
        <v>100</v>
      </c>
      <c r="F26" s="344">
        <v>16.9</v>
      </c>
    </row>
    <row r="27" spans="1:6" ht="18.75">
      <c r="A27" s="328">
        <v>17</v>
      </c>
      <c r="B27" s="329" t="s">
        <v>12</v>
      </c>
      <c r="C27" s="330">
        <v>23</v>
      </c>
      <c r="D27" s="331">
        <v>23</v>
      </c>
      <c r="E27" s="332">
        <v>100</v>
      </c>
      <c r="F27" s="344">
        <v>27.8</v>
      </c>
    </row>
    <row r="28" spans="1:6" ht="18.75">
      <c r="A28" s="328">
        <v>18</v>
      </c>
      <c r="B28" s="329" t="s">
        <v>13</v>
      </c>
      <c r="C28" s="330">
        <v>23</v>
      </c>
      <c r="D28" s="331">
        <v>23</v>
      </c>
      <c r="E28" s="332">
        <v>100</v>
      </c>
      <c r="F28" s="344">
        <v>29.6</v>
      </c>
    </row>
    <row r="29" spans="1:6" ht="18.75">
      <c r="A29" s="328">
        <v>19</v>
      </c>
      <c r="B29" s="329" t="s">
        <v>14</v>
      </c>
      <c r="C29" s="330">
        <v>23</v>
      </c>
      <c r="D29" s="331">
        <v>23</v>
      </c>
      <c r="E29" s="332">
        <v>100</v>
      </c>
      <c r="F29" s="344">
        <v>22.3</v>
      </c>
    </row>
    <row r="30" spans="1:6" ht="18.75">
      <c r="A30" s="328">
        <v>20</v>
      </c>
      <c r="B30" s="329" t="s">
        <v>15</v>
      </c>
      <c r="C30" s="330">
        <v>23</v>
      </c>
      <c r="D30" s="331">
        <v>23</v>
      </c>
      <c r="E30" s="332">
        <v>100</v>
      </c>
      <c r="F30" s="344">
        <v>23.4</v>
      </c>
    </row>
    <row r="31" spans="1:6" ht="18.75">
      <c r="A31" s="328">
        <v>21</v>
      </c>
      <c r="B31" s="329" t="s">
        <v>16</v>
      </c>
      <c r="C31" s="331">
        <v>23</v>
      </c>
      <c r="D31" s="331">
        <v>23</v>
      </c>
      <c r="E31" s="332">
        <v>100</v>
      </c>
      <c r="F31" s="344">
        <v>26.5</v>
      </c>
    </row>
    <row r="32" spans="1:6" ht="18.75">
      <c r="A32" s="328">
        <v>22</v>
      </c>
      <c r="B32" s="329" t="s">
        <v>17</v>
      </c>
      <c r="C32" s="331">
        <v>23</v>
      </c>
      <c r="D32" s="331">
        <v>23</v>
      </c>
      <c r="E32" s="332">
        <v>100</v>
      </c>
      <c r="F32" s="344">
        <v>40.8</v>
      </c>
    </row>
    <row r="33" spans="1:6" ht="18.75">
      <c r="A33" s="328">
        <v>23</v>
      </c>
      <c r="B33" s="329" t="s">
        <v>18</v>
      </c>
      <c r="C33" s="331">
        <v>23</v>
      </c>
      <c r="D33" s="331">
        <v>23</v>
      </c>
      <c r="E33" s="332">
        <v>100</v>
      </c>
      <c r="F33" s="344">
        <v>61.1</v>
      </c>
    </row>
    <row r="34" spans="1:6" ht="18.75">
      <c r="A34" s="333">
        <v>24</v>
      </c>
      <c r="B34" s="334" t="s">
        <v>19</v>
      </c>
      <c r="C34" s="335">
        <v>23</v>
      </c>
      <c r="D34" s="335">
        <v>23</v>
      </c>
      <c r="E34" s="336">
        <v>100</v>
      </c>
      <c r="F34" s="345">
        <v>47.2</v>
      </c>
    </row>
    <row r="35" spans="1:6" ht="18.75">
      <c r="A35" s="142"/>
      <c r="B35" s="143"/>
      <c r="C35" s="138"/>
      <c r="D35" s="138"/>
      <c r="E35" s="138"/>
      <c r="F35" s="138"/>
    </row>
    <row r="36" spans="1:6" ht="18">
      <c r="A36" s="144"/>
      <c r="B36" s="392"/>
      <c r="C36" s="392"/>
      <c r="F36" s="147"/>
    </row>
    <row r="37" spans="1:6" ht="18">
      <c r="A37" s="144"/>
      <c r="F37" s="152"/>
    </row>
    <row r="38" spans="1:6" ht="18">
      <c r="A38" s="144"/>
      <c r="F38" s="145"/>
    </row>
    <row r="39" ht="18">
      <c r="A39" s="144"/>
    </row>
    <row r="40" ht="18">
      <c r="A40" s="144"/>
    </row>
    <row r="41" ht="18">
      <c r="A41" s="144"/>
    </row>
    <row r="42" ht="18">
      <c r="A42" s="144"/>
    </row>
    <row r="43" ht="18">
      <c r="A43" s="144"/>
    </row>
    <row r="44" spans="1:6" ht="15.75">
      <c r="A44" s="146"/>
      <c r="B44" s="392"/>
      <c r="C44" s="392"/>
      <c r="F44" s="145"/>
    </row>
    <row r="45" spans="1:2" ht="15">
      <c r="A45" s="146"/>
      <c r="B45" s="146"/>
    </row>
    <row r="46" spans="1:2" ht="15">
      <c r="A46" s="146"/>
      <c r="B46" s="146"/>
    </row>
  </sheetData>
  <sheetProtection/>
  <mergeCells count="12">
    <mergeCell ref="A9:A10"/>
    <mergeCell ref="A7:F7"/>
    <mergeCell ref="B36:C36"/>
    <mergeCell ref="B44:C44"/>
    <mergeCell ref="B9:B10"/>
    <mergeCell ref="C9:D9"/>
    <mergeCell ref="F9:F10"/>
    <mergeCell ref="A1:C1"/>
    <mergeCell ref="A2:C2"/>
    <mergeCell ref="E1:F1"/>
    <mergeCell ref="A5:F5"/>
    <mergeCell ref="A6:F6"/>
  </mergeCells>
  <conditionalFormatting sqref="A7">
    <cfRule type="cellIs" priority="2" dxfId="6" operator="lessThan" stopIfTrue="1">
      <formula>$K$18</formula>
    </cfRule>
  </conditionalFormatting>
  <printOptions/>
  <pageMargins left="0.8" right="0.7" top="0.61" bottom="0.51"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XP SP3 All Main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An</dc:creator>
  <cp:keywords/>
  <dc:description/>
  <cp:lastModifiedBy>User</cp:lastModifiedBy>
  <cp:lastPrinted>2013-08-13T02:12:10Z</cp:lastPrinted>
  <dcterms:created xsi:type="dcterms:W3CDTF">2012-01-05T03:32:21Z</dcterms:created>
  <dcterms:modified xsi:type="dcterms:W3CDTF">2013-08-13T02:12:14Z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BTC215088</vt:lpwstr>
  </property>
  <property fmtid="{D5CDD505-2E9C-101B-9397-08002B2CF9AE}" pid="3" name="DISProperti">
    <vt:lpwstr>DISdDocName,DIScgiUrl,DISdUser,DISdID,DISidcName,DISTaskPaneUrl</vt:lpwstr>
  </property>
  <property fmtid="{D5CDD505-2E9C-101B-9397-08002B2CF9AE}" pid="4" name="DIScgiU">
    <vt:lpwstr>http://svr-portal1:16200/cs/idcplg</vt:lpwstr>
  </property>
  <property fmtid="{D5CDD505-2E9C-101B-9397-08002B2CF9AE}" pid="5" name="DISdUs">
    <vt:lpwstr>anonymous</vt:lpwstr>
  </property>
  <property fmtid="{D5CDD505-2E9C-101B-9397-08002B2CF9AE}" pid="6" name="DISd">
    <vt:lpwstr>12433</vt:lpwstr>
  </property>
  <property fmtid="{D5CDD505-2E9C-101B-9397-08002B2CF9AE}" pid="7" name="DISidcNa">
    <vt:lpwstr>mofucm</vt:lpwstr>
  </property>
  <property fmtid="{D5CDD505-2E9C-101B-9397-08002B2CF9AE}" pid="8" name="DISTaskPaneU">
    <vt:lpwstr>http://svr-portal1:16200/cs/idcplg?IdcService=DESKTOP_DOC_INFO&amp;dDocName=BTC215088&amp;dID=12433&amp;ClientControlled=DocMan,taskpane&amp;coreContentOnly=1</vt:lpwstr>
  </property>
  <property fmtid="{D5CDD505-2E9C-101B-9397-08002B2CF9AE}" pid="9" name="ContentTy">
    <vt:lpwstr>Hình ảnh</vt:lpwstr>
  </property>
</Properties>
</file>